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2175" windowWidth="8490" windowHeight="6540" tabRatio="899" firstSheet="1" activeTab="1"/>
  </bookViews>
  <sheets>
    <sheet name="Mozart Reports" sheetId="1" state="veryHidden" r:id="rId1"/>
    <sheet name="TRÁFICO ENE 2006 (pax,ops,mer)" sheetId="2" r:id="rId2"/>
    <sheet name="pax-inc" sheetId="3" state="hidden" r:id="rId3"/>
    <sheet name="Avos-inc" sheetId="4" state="hidden" r:id="rId4"/>
    <sheet name="Merc-inc" sheetId="5" state="hidden" r:id="rId5"/>
  </sheets>
  <definedNames>
    <definedName name="_xlnm.Print_Area" localSheetId="3">'Avos-inc'!$A$1:$I$76</definedName>
    <definedName name="_xlnm.Print_Area" localSheetId="4">'Merc-inc'!$A$1:$J$74</definedName>
    <definedName name="CORINCCOM">#REF!</definedName>
    <definedName name="CORINCINT">#REF!</definedName>
    <definedName name="CORINCNAC">#REF!</definedName>
    <definedName name="CORTOTCOM">#REF!</definedName>
    <definedName name="CORTOTINT">#REF!</definedName>
    <definedName name="CORTOTNAC">#REF!</definedName>
    <definedName name="MERAPTOS">#REF!</definedName>
    <definedName name="MERINCCOM">#REF!</definedName>
    <definedName name="MERINCINT">#REF!</definedName>
    <definedName name="MERINCNAC">#REF!</definedName>
    <definedName name="MERTOTCOM">#REF!</definedName>
    <definedName name="MERTOTINT">#REF!</definedName>
    <definedName name="MERTOTNAC">#REF!</definedName>
    <definedName name="OPSAPTOS">#REF!</definedName>
    <definedName name="OPSINCCOM">#REF!</definedName>
    <definedName name="OPSINCINT">#REF!</definedName>
    <definedName name="OPSINCNAC">#REF!</definedName>
    <definedName name="OPSINCTOT">#REF!</definedName>
    <definedName name="OPSTOT">#REF!</definedName>
    <definedName name="OPSTOTCOM">#REF!</definedName>
    <definedName name="OPSTOTINT">#REF!</definedName>
    <definedName name="OPSTOTNAC">#REF!</definedName>
    <definedName name="PAXAPTOS">#REF!</definedName>
    <definedName name="PAXINCCOM">#REF!</definedName>
    <definedName name="PAXINCINT">#REF!</definedName>
    <definedName name="PAXINCNAC">#REF!</definedName>
    <definedName name="PAXINCTOT">#REF!</definedName>
    <definedName name="PAXTOT">#REF!</definedName>
    <definedName name="PAXTOTCOM">#REF!</definedName>
    <definedName name="PAXTOTINT">#REF!</definedName>
    <definedName name="PAXTOTNAC">#REF!</definedName>
  </definedNames>
  <calcPr fullCalcOnLoad="1"/>
</workbook>
</file>

<file path=xl/sharedStrings.xml><?xml version="1.0" encoding="utf-8"?>
<sst xmlns="http://schemas.openxmlformats.org/spreadsheetml/2006/main" count="875" uniqueCount="123">
  <si>
    <t>Aeropuertos</t>
  </si>
  <si>
    <t>Total</t>
  </si>
  <si>
    <t>BARCELONA</t>
  </si>
  <si>
    <t>GRAN CANARIA</t>
  </si>
  <si>
    <t>MADRID BARAJAS</t>
  </si>
  <si>
    <t>MALAGA</t>
  </si>
  <si>
    <t>PALMA MALLORCA</t>
  </si>
  <si>
    <t>TENERIFE SUR</t>
  </si>
  <si>
    <t>ALICANTE</t>
  </si>
  <si>
    <t>BILBAO</t>
  </si>
  <si>
    <t>FUERTEVENTURA</t>
  </si>
  <si>
    <t>IBIZA</t>
  </si>
  <si>
    <t>LANZAROTE</t>
  </si>
  <si>
    <t>MENORCA</t>
  </si>
  <si>
    <t>SANTIAGO</t>
  </si>
  <si>
    <t>SEVILLA</t>
  </si>
  <si>
    <t>TENERIFE NORTE</t>
  </si>
  <si>
    <t>VALENCIA</t>
  </si>
  <si>
    <t>A CORUÑA</t>
  </si>
  <si>
    <t>ALMERIA</t>
  </si>
  <si>
    <t>ASTURIAS</t>
  </si>
  <si>
    <t>GIRONA</t>
  </si>
  <si>
    <t>GRANADA</t>
  </si>
  <si>
    <t>JEREZ</t>
  </si>
  <si>
    <t>LA PALMA</t>
  </si>
  <si>
    <t>REUS</t>
  </si>
  <si>
    <t>SANTANDER</t>
  </si>
  <si>
    <t>VIGO</t>
  </si>
  <si>
    <t>ZARAGOZA</t>
  </si>
  <si>
    <t>BADAJOZ</t>
  </si>
  <si>
    <t>CORDOBA</t>
  </si>
  <si>
    <t>LEON</t>
  </si>
  <si>
    <t>MELILLA</t>
  </si>
  <si>
    <t>PAMPLONA</t>
  </si>
  <si>
    <t>SABADELL</t>
  </si>
  <si>
    <t>SALAMANCA</t>
  </si>
  <si>
    <t>SAN SEBASTIAN</t>
  </si>
  <si>
    <t>VALLADOLID</t>
  </si>
  <si>
    <t>VITORIA</t>
  </si>
  <si>
    <t>TOTAL</t>
  </si>
  <si>
    <t>% Inc</t>
  </si>
  <si>
    <t>Comercial</t>
  </si>
  <si>
    <t>Departamento de Estadística Operativa</t>
  </si>
  <si>
    <t>Pasajeros Comerciales no incluyen tránsitos ni Otras Clases de Tráfico.</t>
  </si>
  <si>
    <t>Se contabilizan como pasajeros en tránsito (sólo llegadas) los que vuelan en tránsito directo.</t>
  </si>
  <si>
    <t>Operaciones Totales incluyen todos los tipos de tráfico.</t>
  </si>
  <si>
    <t>Operaciones Comerciales no incluyen tránsitos ni Otras Clases de Tráfico.</t>
  </si>
  <si>
    <t>O.C.T. Otras Clases de Tráfico, incluyen vuelos de Aviación General y Trabajos Aéreos.</t>
  </si>
  <si>
    <t>CARGA</t>
  </si>
  <si>
    <t>EL HIERRO</t>
  </si>
  <si>
    <t>LA GOMERA</t>
  </si>
  <si>
    <t>MADRID-TORREJON</t>
  </si>
  <si>
    <t>MURCIA-SAN JAVIER</t>
  </si>
  <si>
    <t>MADRID-CUATRO V.</t>
  </si>
  <si>
    <t>LOGROÑO</t>
  </si>
  <si>
    <t>MADRID-BARAJAS</t>
  </si>
  <si>
    <t>PALMA DE MALLORCA</t>
  </si>
  <si>
    <t xml:space="preserve">JEREZ </t>
  </si>
  <si>
    <t>ALBACETE</t>
  </si>
  <si>
    <t>CEUTA/HELIPUERTO</t>
  </si>
  <si>
    <t>MADRID-CUATRO VIENTOS</t>
  </si>
  <si>
    <t>Vuelos Comerciales sin clasificar en Regular o No Regular incluyen las escalas técnicas y vuelos posicionales.</t>
  </si>
  <si>
    <t>Pasajeros Regulares y No Regulares se refieren a pasajeros comerciales. (Sin tránsitos ni O.C.T.)</t>
  </si>
  <si>
    <t>Pasajeros Totales incluyen comercial,  tránsitos y Otras Clases de Tráfico.</t>
  </si>
  <si>
    <t>Dirección de Operaciones y Sistemas de Red</t>
  </si>
  <si>
    <t>PASAJEROS</t>
  </si>
  <si>
    <t>OPERACIONES</t>
  </si>
  <si>
    <t>TODOS LOS DATOS SON SOBRE EL TOTAL</t>
  </si>
  <si>
    <t>CATALUÑA</t>
  </si>
  <si>
    <t>CANARIAS</t>
  </si>
  <si>
    <t>ANDALUCÍA</t>
  </si>
  <si>
    <t>VALENCIANA</t>
  </si>
  <si>
    <t>BALEARES</t>
  </si>
  <si>
    <t>PAÍS VASCO</t>
  </si>
  <si>
    <t>REGIÓN DE MURCIA</t>
  </si>
  <si>
    <t>NAVARRA</t>
  </si>
  <si>
    <t>CASTILLA Y LEÓN</t>
  </si>
  <si>
    <t>ARAGÓN</t>
  </si>
  <si>
    <t>CANTABRIA</t>
  </si>
  <si>
    <t>EXTREMADURA</t>
  </si>
  <si>
    <t>PPDO. DE ASTURIAS</t>
  </si>
  <si>
    <t>LA RIOJA</t>
  </si>
  <si>
    <t>CASTILLA-LA MANCHA</t>
  </si>
  <si>
    <t>MADRID</t>
  </si>
  <si>
    <t>GALICIA</t>
  </si>
  <si>
    <t>CEUTA</t>
  </si>
  <si>
    <t>PPDO. ASTURIAS</t>
  </si>
  <si>
    <t>--</t>
  </si>
  <si>
    <t>SON BONET</t>
  </si>
  <si>
    <t xml:space="preserve">ALMERIA                       </t>
  </si>
  <si>
    <t xml:space="preserve">ASTURIAS                      </t>
  </si>
  <si>
    <t xml:space="preserve">BADAJOZ                       </t>
  </si>
  <si>
    <t>CEUTA /HELIPUERTO</t>
  </si>
  <si>
    <t xml:space="preserve">CORDOBA                       </t>
  </si>
  <si>
    <t xml:space="preserve">EL HIERRO                     </t>
  </si>
  <si>
    <t xml:space="preserve">FUERTEVENTURA                 </t>
  </si>
  <si>
    <t xml:space="preserve">GRANADA                       </t>
  </si>
  <si>
    <t xml:space="preserve">IBIZA                         </t>
  </si>
  <si>
    <t xml:space="preserve">JEREZ DE LA FRONTERA          </t>
  </si>
  <si>
    <t xml:space="preserve">LA PALMA                      </t>
  </si>
  <si>
    <t xml:space="preserve">MELILLA                       </t>
  </si>
  <si>
    <t xml:space="preserve">REUS                          </t>
  </si>
  <si>
    <t xml:space="preserve">SABADELL                      </t>
  </si>
  <si>
    <t xml:space="preserve">SALAMANCA                     </t>
  </si>
  <si>
    <t xml:space="preserve">VALLADOLID                    </t>
  </si>
  <si>
    <t xml:space="preserve">ZARAGOZA                      </t>
  </si>
  <si>
    <t>% Inc s/2004</t>
  </si>
  <si>
    <t xml:space="preserve"> LLEGADAS Y SALIDAS</t>
  </si>
  <si>
    <t>TRÁFICO DE PASAJEROS, OPERACIONES Y CARGA EN LOS AEROPUERTOS ESPAÑOLES</t>
  </si>
  <si>
    <t>--- sin tráfico el año anterior</t>
  </si>
  <si>
    <t>920b1287dd664971ae78cf0ba8fd2a90</t>
  </si>
  <si>
    <t>JEREZ DE LA FRONTERA</t>
  </si>
  <si>
    <t>FGL GRANADA-JAEN</t>
  </si>
  <si>
    <t>Enero      de 2006</t>
  </si>
  <si>
    <t>&lt;mi app="e" ver="14"&gt;&lt;rptloc guid="d759d35659994fd6baf1db11264e8676" rank="0" ds="1"&gt;&lt;ri hasPG="0" name="01. Pax y % por meses" id="DD639CFF46876B86005DA4BF91933ACE" path="" prompt="1"&gt;&lt;ci ps="ESTOP" srv="SC02126" prj="ESTOP" li="fjhurtado" am="s" /&gt;&lt;lu ut="18/05/2007 9:44:35" si="2.00000000b8a5ff809fc4536ee57516252fd43fd25f035d6e833231bc6cd10235cc032e37d9213496e856190b91dd3f60464e8a49f2630ccb85ffcc812544b7f69d2c65ed5cd60d785fc8be6c4858b856347107d12af1a97772fd24be5cad74eadbbc42138592c186e87395722b08e6bfe74c23c2af6f25fd.3082.1.1.Europe/Paris.upriv*_1.00000000dd89e26e7925d7a1c257285f9888032a08fe20e09a03cb5064925aa8376001c7f2177f8cc22de49e94632633.00000000dd89e26e7925d7a1c257285f9888032a08fe20e09a03cb5064925aa8376001c7f2177f8cc22de49e94632633.34952.1.1.ESTOP.0.89*.1*.2*.173.3.1.16.23.e" msgID="A5C6B25B46C4DCCFD50FE9AD1DD32179" /&gt;&lt;/ri&gt;&lt;do pa="6" cfmt="0" fmt="1" saf="0" hd="0" afg="1" rafg="1" cwd="1" ab="0" af="1" om="0" ag="0" hs="1" ks="0" lck="0" ppt="1" wpt="1" dai="0" cit="0" c2d="1" gaf="17" fqg="0" don="0" dcom="0" phdr="1"&gt;&lt;details dbit="32571397170" dsel="239" /&gt;&lt;/do&gt;&lt;excel&gt;&lt;epo ews="01. Pax y % por meses" ece="A1" ptn="" qtn="" rows="50" cols="7" /&gt;&lt;esdo ews="" ece="" ptn="" /&gt;&lt;/excel&gt;&lt;pgs&gt;&lt;pg rows="47" cols="6" nrr="383" nrc="60"&gt;&lt;pg /&gt;&lt;bls&gt;&lt;bl sr="1" sc="1" rfetch="47" cfetch="6" posid="1" darows="0" dacols="0"&gt;&lt;excel&gt;&lt;epo ews="01. Pax y % por meses" ece="A1" ptn="" qtn="" rows="50" cols="7" /&gt;&lt;esdo ews="" ece="" ptn="" /&gt;&lt;/excel&gt;&lt;shapes /&gt;&lt;/bl&gt;&lt;/bls&gt;&lt;/pg&gt;&lt;/pgs&gt;&lt;/rptloc&gt;&lt;/mi&gt;</t>
  </si>
  <si>
    <t>&lt;mi app="e" ver="14"&gt;&lt;rptloc guid="8e360c33b36242b1b7fbdd2ada3ff5d2" rank="0" ds="1"&gt;&lt;ri hasPG="0" name="02. Ops y % por meses" id="AFF883DC46BB10CE917DFF8BAB274205" path="" prompt="1"&gt;&lt;ci ps="ESTOP" srv="SC02126" prj="ESTOP" li="fjhurtado" am="s" /&gt;&lt;lu ut="18/05/2007 9:44:41" si="2.00000000b8a5ff809fc4536ee57516252fd43fd25f035d6e833231bc6cd10235cc032e37d9213496e856190b91dd3f60464e8a49f2630ccb85ffcc812544b7f69d2c65ed5cd60d785fc8be6c4858b856347107d12af1a97772fd24be5cad74eadbbc42138592c186e87395722b08e6bfe74c23c2af6f25fd.3082.1.1.Europe/Paris.upriv*_1.00000000dd89e26e7925d7a1c257285f9888032a08fe20e09a03cb5064925aa8376001c7f2177f8cc22de49e94632633.00000000dd89e26e7925d7a1c257285f9888032a08fe20e09a03cb5064925aa8376001c7f2177f8cc22de49e94632633.34952.1.1.ESTOP.0.89*.1*.2*.173.3.1.16.23.e" msgID="31B7527543379CFEB83D54B6CD55ADA4" /&gt;&lt;/ri&gt;&lt;do pa="6" cfmt="0" fmt="1" saf="0" hd="0" afg="1" rafg="1" cwd="1" ab="0" af="1" om="0" ag="0" hs="1" ks="0" lck="0" ppt="1" wpt="1" dai="0" cit="0" c2d="1" gaf="17" fqg="0" don="0" dcom="0" phdr="1"&gt;&lt;details dbit="32571397170" dsel="239" /&gt;&lt;/do&gt;&lt;excel&gt;&lt;epo ews="01. Pax y % por meses" ece="J1" ptn="" qtn="" rows="50" cols="7" /&gt;&lt;esdo ews="" ece="" ptn="" /&gt;&lt;/excel&gt;&lt;pgs&gt;&lt;pg rows="47" cols="6" nrr="383" nrc="60"&gt;&lt;pg /&gt;&lt;bls&gt;&lt;bl sr="1" sc="1" rfetch="47" cfetch="6" posid="1" darows="0" dacols="0"&gt;&lt;excel&gt;&lt;epo ews="01. Pax y % por meses" ece="J1" ptn="" qtn="" rows="50" cols="7" /&gt;&lt;esdo ews="" ece="" ptn="" /&gt;&lt;/excel&gt;&lt;shapes /&gt;&lt;/bl&gt;&lt;/bls&gt;&lt;/pg&gt;&lt;/pgs&gt;&lt;/rptloc&gt;&lt;/mi&gt;</t>
  </si>
  <si>
    <t>&lt;mi app="e" ver="14"&gt;&lt;rptloc guid="b84d9807fc5549698c5ee0833cf658b3" rank="0" ds="1"&gt;&lt;ri hasPG="0" name="03. Merc comercial y % por meses" id="71A2932C4DC4D981151C44BAC76682BC" path="" prompt="1"&gt;&lt;ci ps="ESTOP" srv="SC02126" prj="ESTOP" li="fjhurtado" am="s" /&gt;&lt;lu ut="18/05/2007 9:44:58" si="2.00000000b8a5ff809fc4536ee57516252fd43fd25f035d6e833231bc6cd10235cc032e37d9213496e856190b91dd3f60464e8a49f2630ccb85ffcc812544b7f69d2c65ed5cd60d785fc8be6c4858b856347107d12af1a97772fd24be5cad74eadbbc42138592c186e87395722b08e6bfe74c23c2af6f25fd.3082.1.1.Europe/Paris.upriv*_1.00000000dd89e26e7925d7a1c257285f9888032a08fe20e09a03cb5064925aa8376001c7f2177f8cc22de49e94632633.00000000dd89e26e7925d7a1c257285f9888032a08fe20e09a03cb5064925aa8376001c7f2177f8cc22de49e94632633.34952.1.1.ESTOP.0.89*.1*.2*.173.3.1.16.23.e" msgID="78E47F384EDA903F50F448A48261216A" /&gt;&lt;/ri&gt;&lt;do pa="6" cfmt="0" fmt="1" saf="0" hd="0" afg="1" rafg="1" cwd="1" ab="0" af="1" om="0" ag="0" hs="1" ks="0" lck="0" ppt="1" wpt="1" dai="0" cit="0" c2d="1" gaf="17" fqg="0" don="0" dcom="0" phdr="1"&gt;&lt;details dbit="32571397170" dsel="239" /&gt;&lt;/do&gt;&lt;excel&gt;&lt;epo ews="01. Pax y % por meses" ece="S1" ptn="" qtn="" rows="49" cols="7" /&gt;&lt;esdo ews="" ece="" ptn="" /&gt;&lt;/excel&gt;&lt;pgs&gt;&lt;pg rows="46" cols="6" nrr="421" nrc="66"&gt;&lt;pg /&gt;&lt;bls&gt;&lt;bl sr="1" sc="1" rfetch="46" cfetch="6" posid="1" darows="0" dacols="0"&gt;&lt;excel&gt;&lt;epo ews="01. Pax y % por meses" ece="S1" ptn="" qtn="" rows="49" cols="7" /&gt;&lt;esdo ews="" ece="" ptn="" /&gt;&lt;/excel&gt;&lt;shapes /&gt;&lt;/bl&gt;&lt;/bls&gt;&lt;/pg&gt;&lt;/pgs&gt;&lt;/rptloc&gt;&lt;/mi&gt;</t>
  </si>
  <si>
    <t>&lt;mi app="e" ver="14"&gt;&lt;rptloc guid="39f5451d52804aacb068f154a31cbe9d" rank="0" ds="1"&gt;&lt;ri hasPG="0" name="04. Pax y % acum" id="F2C729734419E2674AB649AC237AF85F" path="" prompt="1"&gt;&lt;ci ps="ESTOP" srv="SC02126" prj="ESTOP" li="fjhurtado" am="s" /&gt;&lt;lu ut="18/05/2007 9:45:10" si="2.00000000b8a5ff809fc4536ee57516252fd43fd25f035d6e833231bc6cd10235cc032e37d9213496e856190b91dd3f60464e8a49f2630ccb85ffcc812544b7f69d2c65ed5cd60d785fc8be6c4858b856347107d12af1a97772fd24be5cad74eadbbc42138592c186e87395722b08e6bfe74c23c2af6f25fd.3082.1.1.Europe/Paris.upriv*_1.00000000dd89e26e7925d7a1c257285f9888032a08fe20e09a03cb5064925aa8376001c7f2177f8cc22de49e94632633.00000000dd89e26e7925d7a1c257285f9888032a08fe20e09a03cb5064925aa8376001c7f2177f8cc22de49e94632633.34952.1.1.ESTOP.0.89*.1*.2*.173.3.1.16.23.e" msgID="C076AE1A42E44EDE695CEA932711242C" /&gt;&lt;/ri&gt;&lt;do pa="6" cfmt="0" fmt="1" saf="0" hd="0" afg="1" rafg="1" cwd="1" ab="0" af="1" om="0" ag="0" hs="1" ks="0" lck="0" ppt="1" wpt="1" dai="0" cit="0" c2d="1" gaf="17" fqg="0" don="0" dcom="0" phdr="1"&gt;&lt;details dbit="32571397170" dsel="239" /&gt;&lt;/do&gt;&lt;excel&gt;&lt;epo ews="04. Pax y % acum" ece="A1" ptn="" qtn="" rows="49" cols="4" /&gt;&lt;esdo ews="" ece="" ptn="" /&gt;&lt;/excel&gt;&lt;pgs&gt;&lt;pg rows="47" cols="3" nrr="335" nrc="21"&gt;&lt;pg /&gt;&lt;bls&gt;&lt;bl sr="1" sc="1" rfetch="47" cfetch="3" posid="1" darows="0" dacols="0"&gt;&lt;excel&gt;&lt;epo ews="04. Pax y % acum" ece="A1" ptn="" qtn="" rows="49" cols="4" /&gt;&lt;esdo ews="" ece="" ptn="" /&gt;&lt;/excel&gt;&lt;shapes /&gt;&lt;/bl&gt;&lt;/bls&gt;&lt;/pg&gt;&lt;/pgs&gt;&lt;/rptloc&gt;&lt;/mi&gt;</t>
  </si>
  <si>
    <t>&lt;mi app="e" ver="14"&gt;&lt;rptloc guid="cb446d626b6042a9b45642e6f83005e0" rank="0" ds="1"&gt;&lt;ri hasPG="0" name="05. Ops y % acum" id="2C9500BB4A54B67B5D97F28FFF932257" path="" prompt="1"&gt;&lt;ci ps="ESTOP" srv="SC02126" prj="ESTOP" li="fjhurtado" am="s" /&gt;&lt;lu ut="18/05/2007 9:45:13" si="2.00000000b8a5ff809fc4536ee57516252fd43fd25f035d6e833231bc6cd10235cc032e37d9213496e856190b91dd3f60464e8a49f2630ccb85ffcc812544b7f69d2c65ed5cd60d785fc8be6c4858b856347107d12af1a97772fd24be5cad74eadbbc42138592c186e87395722b08e6bfe74c23c2af6f25fd.3082.1.1.Europe/Paris.upriv*_1.00000000dd89e26e7925d7a1c257285f9888032a08fe20e09a03cb5064925aa8376001c7f2177f8cc22de49e94632633.00000000dd89e26e7925d7a1c257285f9888032a08fe20e09a03cb5064925aa8376001c7f2177f8cc22de49e94632633.34952.1.1.ESTOP.0.89*.1*.2*.173.3.1.16.23.e" msgID="FA7B834D4045F2C488C8B38D4643BE34" /&gt;&lt;/ri&gt;&lt;do pa="6" cfmt="0" fmt="1" saf="0" hd="0" afg="1" rafg="1" cwd="1" ab="0" af="1" om="0" ag="0" hs="1" ks="0" lck="0" ppt="1" wpt="1" dai="0" cit="0" c2d="1" gaf="17" fqg="0" don="0" dcom="0" phdr="1"&gt;&lt;details dbit="32571397170" dsel="239" /&gt;&lt;/do&gt;&lt;excel&gt;&lt;epo ews="04. Pax y % acum" ece="G1" ptn="" qtn="" rows="49" cols="4" /&gt;&lt;esdo ews="" ece="" ptn="" /&gt;&lt;/excel&gt;&lt;pgs&gt;&lt;pg rows="47" cols="3" nrr="335" nrc="21"&gt;&lt;pg /&gt;&lt;bls&gt;&lt;bl sr="1" sc="1" rfetch="47" cfetch="3" posid="1" darows="0" dacols="0"&gt;&lt;excel&gt;&lt;epo ews="04. Pax y % acum" ece="G1" ptn="" qtn="" rows="49" cols="4" /&gt;&lt;esdo ews="" ece="" ptn="" /&gt;&lt;/excel&gt;&lt;shapes /&gt;&lt;/bl&gt;&lt;/bls&gt;&lt;/pg&gt;&lt;/pgs&gt;&lt;/rptloc&gt;&lt;/mi&gt;</t>
  </si>
  <si>
    <t>&lt;mi app="e" ver="14"&gt;&lt;rptloc guid="c9577ac658724999b941ba07c3d112a1" rank="0" ds="1"&gt;&lt;ri hasPG="0" name="06. Merc comercial y % acum" id="9B6F210247A2B69A34AD85AB15B1E7C3" path="" prompt="1"&gt;&lt;ci ps="ESTOP" srv="SC02126" prj="ESTOP" li="fjhurtado" am="s" /&gt;&lt;lu ut="18/05/2007 9:45:21" si="2.00000000b8a5ff809fc4536ee57516252fd43fd25f035d6e833231bc6cd10235cc032e37d9213496e856190b91dd3f60464e8a49f2630ccb85ffcc812544b7f69d2c65ed5cd60d785fc8be6c4858b856347107d12af1a97772fd24be5cad74eadbbc42138592c186e87395722b08e6bfe74c23c2af6f25fd.3082.1.1.Europe/Paris.upriv*_1.00000000dd89e26e7925d7a1c257285f9888032a08fe20e09a03cb5064925aa8376001c7f2177f8cc22de49e94632633.00000000dd89e26e7925d7a1c257285f9888032a08fe20e09a03cb5064925aa8376001c7f2177f8cc22de49e94632633.34952.1.1.ESTOP.0.89*.1*.2*.173.3.1.16.23.e" msgID="9CA3E04E4488E7DAB99D34AFCF0BE2C7" /&gt;&lt;/ri&gt;&lt;do pa="6" cfmt="0" fmt="1" saf="0" hd="0" afg="1" rafg="1" cwd="1" ab="0" af="1" om="0" ag="0" hs="1" ks="0" lck="0" ppt="1" wpt="1" dai="0" cit="0" c2d="1" gaf="17" fqg="0" don="0" dcom="0" phdr="1"&gt;&lt;details dbit="32571397170" dsel="239" /&gt;&lt;/do&gt;&lt;excel&gt;&lt;epo ews="04. Pax y % acum" ece="M1" ptn="" qtn="" rows="48" cols="4" /&gt;&lt;esdo ews="" ece="" ptn="" /&gt;&lt;/excel&gt;&lt;pgs&gt;&lt;pg rows="46" cols="3" nrr="327" nrc="21"&gt;&lt;pg /&gt;&lt;bls&gt;&lt;bl sr="1" sc="1" rfetch="46" cfetch="3" posid="1" darows="0" dacols="0"&gt;&lt;excel&gt;&lt;epo ews="04. Pax y % acum" ece="M1" ptn="" qtn="" rows="48" cols="4" /&gt;&lt;esdo ews="" ece="" ptn="" /&gt;&lt;/excel&gt;&lt;shapes /&gt;&lt;/bl&gt;&lt;/bls&gt;&lt;/pg&gt;&lt;/pgs&gt;&lt;/rptloc&gt;&lt;/mi&gt;</t>
  </si>
  <si>
    <t>---</t>
  </si>
  <si>
    <t>% Inc 2006 s/2005</t>
  </si>
  <si>
    <t>DATOS DEFINITIVOS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</si>
</sst>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\ _P_t_a_-;\-* #,##0\ _P_t_a_-;_-* &quot;-&quot;\ _P_t_a_-;_-@_-"/>
    <numFmt numFmtId="165" formatCode="_-* #,##0.00\ _P_t_a_-;\-* #,##0.00\ _P_t_a_-;_-* &quot;-&quot;??\ _P_t_a_-;_-@_-"/>
    <numFmt numFmtId="166" formatCode="0.0%"/>
    <numFmt numFmtId="167" formatCode="#,##0.0"/>
    <numFmt numFmtId="168" formatCode="0.000%"/>
    <numFmt numFmtId="169" formatCode="#,##0_ ;\-#,##0\ "/>
    <numFmt numFmtId="170" formatCode="0.0000%"/>
    <numFmt numFmtId="171" formatCode="#,##0\ &quot;€&quot;;\-#,##0\ &quot;€&quot;"/>
    <numFmt numFmtId="172" formatCode="#,##0\ &quot;€&quot;;[Red]\-#,##0\ &quot;€&quot;"/>
    <numFmt numFmtId="173" formatCode="#,##0.00\ &quot;€&quot;;\-#,##0.00\ &quot;€&quot;"/>
    <numFmt numFmtId="174" formatCode="#,##0.00\ &quot;€&quot;;[Red]\-#,##0.00\ &quot;€&quot;"/>
    <numFmt numFmtId="175" formatCode="_-* #,##0\ &quot;€&quot;_-;\-* #,##0\ &quot;€&quot;_-;_-* &quot;-&quot;\ &quot;€&quot;_-;_-@_-"/>
    <numFmt numFmtId="176" formatCode="_-* #,##0\ _€_-;\-* #,##0\ _€_-;_-* &quot;-&quot;\ _€_-;_-@_-"/>
    <numFmt numFmtId="177" formatCode="_-* #,##0.00\ &quot;€&quot;_-;\-* #,##0.00\ &quot;€&quot;_-;_-* &quot;-&quot;??\ &quot;€&quot;_-;_-@_-"/>
    <numFmt numFmtId="178" formatCode="_-* #,##0.00\ _€_-;\-* #,##0.00\ _€_-;_-* &quot;-&quot;??\ _€_-;_-@_-"/>
    <numFmt numFmtId="179" formatCode="mm/dd/yyyy"/>
    <numFmt numFmtId="180" formatCode="0.0"/>
    <numFmt numFmtId="181" formatCode="0.000"/>
    <numFmt numFmtId="182" formatCode="#,##0;\(#,##0\)"/>
    <numFmt numFmtId="183" formatCode="#,##0;[Red]#,##0"/>
  </numFmts>
  <fonts count="33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9"/>
      <name val="SWISS"/>
      <family val="0"/>
    </font>
    <font>
      <b/>
      <sz val="11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12"/>
      <name val="SWISS"/>
      <family val="0"/>
    </font>
    <font>
      <b/>
      <sz val="9"/>
      <name val="SWISS"/>
      <family val="0"/>
    </font>
    <font>
      <sz val="12"/>
      <name val="Arial"/>
      <family val="2"/>
    </font>
    <font>
      <sz val="11"/>
      <name val="SWISS"/>
      <family val="0"/>
    </font>
    <font>
      <sz val="11"/>
      <name val="Arial"/>
      <family val="2"/>
    </font>
    <font>
      <b/>
      <sz val="14"/>
      <name val="Arial"/>
      <family val="2"/>
    </font>
    <font>
      <sz val="8"/>
      <name val="SWISS"/>
      <family val="0"/>
    </font>
    <font>
      <b/>
      <sz val="10"/>
      <name val="SWISS"/>
      <family val="0"/>
    </font>
    <font>
      <b/>
      <u val="single"/>
      <sz val="20"/>
      <name val="SWISS"/>
      <family val="0"/>
    </font>
    <font>
      <b/>
      <i/>
      <sz val="11"/>
      <name val="SWISS"/>
      <family val="0"/>
    </font>
    <font>
      <b/>
      <i/>
      <sz val="16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SWISS"/>
      <family val="0"/>
    </font>
    <font>
      <sz val="12"/>
      <name val="SWISS"/>
      <family val="0"/>
    </font>
    <font>
      <sz val="8"/>
      <name val="Arial"/>
      <family val="0"/>
    </font>
    <font>
      <b/>
      <sz val="8"/>
      <name val="SWISS"/>
      <family val="0"/>
    </font>
    <font>
      <b/>
      <sz val="8"/>
      <name val="Arial"/>
      <family val="2"/>
    </font>
    <font>
      <b/>
      <u val="single"/>
      <sz val="14"/>
      <name val="Arial"/>
      <family val="2"/>
    </font>
    <font>
      <b/>
      <sz val="9"/>
      <color indexed="9"/>
      <name val="Verdana"/>
      <family val="2"/>
    </font>
    <font>
      <b/>
      <sz val="9"/>
      <color indexed="12"/>
      <name val="Verdana"/>
      <family val="2"/>
    </font>
    <font>
      <sz val="9"/>
      <color indexed="12"/>
      <name val="Verdana"/>
      <family val="2"/>
    </font>
    <font>
      <sz val="9"/>
      <color indexed="8"/>
      <name val="Verdana"/>
      <family val="2"/>
    </font>
    <font>
      <sz val="9"/>
      <color indexed="22"/>
      <name val="Verdana"/>
      <family val="2"/>
    </font>
    <font>
      <b/>
      <sz val="9"/>
      <color indexed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double"/>
    </border>
    <border>
      <left style="medium">
        <color indexed="8"/>
      </left>
      <right style="thin"/>
      <top style="medium"/>
      <bottom style="double"/>
    </border>
    <border>
      <left>
        <color indexed="63"/>
      </left>
      <right style="medium">
        <color indexed="8"/>
      </right>
      <top style="medium"/>
      <bottom style="double"/>
    </border>
    <border>
      <left style="medium"/>
      <right style="thin"/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>
        <color indexed="8"/>
      </left>
      <right style="thin"/>
      <top style="medium"/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double"/>
      <right style="medium"/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>
        <color indexed="22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double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>
        <color indexed="22"/>
      </bottom>
    </border>
    <border>
      <left style="hair"/>
      <right style="hair"/>
      <top style="thin">
        <color indexed="22"/>
      </top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8"/>
      </right>
      <top style="double"/>
      <bottom style="double"/>
    </border>
    <border>
      <left style="medium"/>
      <right style="thin"/>
      <top>
        <color indexed="63"/>
      </top>
      <bottom style="double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medium">
        <color indexed="8"/>
      </top>
      <bottom style="medium">
        <color indexed="8"/>
      </bottom>
    </border>
    <border>
      <left style="medium"/>
      <right style="thin"/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">
      <alignment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0" fontId="27" fillId="2" borderId="3">
      <alignment vertical="center" wrapText="1"/>
      <protection/>
    </xf>
    <xf numFmtId="166" fontId="30" fillId="3" borderId="3">
      <alignment horizontal="right" vertical="center"/>
      <protection/>
    </xf>
    <xf numFmtId="0" fontId="28" fillId="3" borderId="3">
      <alignment horizontal="left" vertical="center"/>
      <protection/>
    </xf>
    <xf numFmtId="0" fontId="27" fillId="2" borderId="2">
      <alignment horizont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66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0" fontId="29" fillId="3" borderId="3">
      <alignment horizontal="left" vertical="center" wrapText="1"/>
      <protection/>
    </xf>
    <xf numFmtId="166" fontId="32" fillId="3" borderId="3">
      <alignment horizontal="right" vertical="center"/>
      <protection/>
    </xf>
    <xf numFmtId="0" fontId="31" fillId="2" borderId="2">
      <alignment horizontal="center" vertical="center"/>
      <protection/>
    </xf>
    <xf numFmtId="0" fontId="27" fillId="2" borderId="2">
      <alignment horizontal="center" wrapText="1"/>
      <protection/>
    </xf>
    <xf numFmtId="0" fontId="0" fillId="0" borderId="1">
      <alignment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0" fontId="27" fillId="2" borderId="3">
      <alignment vertical="center" wrapText="1"/>
      <protection/>
    </xf>
    <xf numFmtId="166" fontId="30" fillId="3" borderId="3">
      <alignment horizontal="right" vertical="center"/>
      <protection/>
    </xf>
    <xf numFmtId="0" fontId="28" fillId="3" borderId="3">
      <alignment horizontal="left" vertical="center"/>
      <protection/>
    </xf>
    <xf numFmtId="0" fontId="27" fillId="2" borderId="2">
      <alignment horizont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66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0" fontId="29" fillId="3" borderId="3">
      <alignment horizontal="left" vertical="center" wrapText="1"/>
      <protection/>
    </xf>
    <xf numFmtId="166" fontId="32" fillId="3" borderId="3">
      <alignment horizontal="right" vertical="center"/>
      <protection/>
    </xf>
    <xf numFmtId="0" fontId="31" fillId="2" borderId="2">
      <alignment horizontal="center" vertical="center"/>
      <protection/>
    </xf>
    <xf numFmtId="0" fontId="27" fillId="2" borderId="2">
      <alignment horizontal="center" wrapText="1"/>
      <protection/>
    </xf>
    <xf numFmtId="0" fontId="0" fillId="0" borderId="1">
      <alignment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0" fontId="27" fillId="2" borderId="3">
      <alignment vertical="center" wrapText="1"/>
      <protection/>
    </xf>
    <xf numFmtId="166" fontId="30" fillId="3" borderId="3">
      <alignment horizontal="right" vertical="center"/>
      <protection/>
    </xf>
    <xf numFmtId="0" fontId="28" fillId="3" borderId="3">
      <alignment horizontal="left" vertical="center"/>
      <protection/>
    </xf>
    <xf numFmtId="0" fontId="27" fillId="2" borderId="2">
      <alignment horizont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66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0" fontId="29" fillId="3" borderId="3">
      <alignment horizontal="left" vertical="center" wrapText="1"/>
      <protection/>
    </xf>
    <xf numFmtId="166" fontId="32" fillId="3" borderId="3">
      <alignment horizontal="right" vertical="center"/>
      <protection/>
    </xf>
    <xf numFmtId="0" fontId="31" fillId="2" borderId="2">
      <alignment horizontal="center" vertical="center"/>
      <protection/>
    </xf>
    <xf numFmtId="0" fontId="27" fillId="2" borderId="2">
      <alignment horizontal="center" wrapText="1"/>
      <protection/>
    </xf>
    <xf numFmtId="0" fontId="0" fillId="0" borderId="1">
      <alignment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0" fontId="27" fillId="2" borderId="3">
      <alignment vertical="center" wrapText="1"/>
      <protection/>
    </xf>
    <xf numFmtId="166" fontId="30" fillId="3" borderId="3">
      <alignment horizontal="right" vertical="center"/>
      <protection/>
    </xf>
    <xf numFmtId="0" fontId="28" fillId="3" borderId="3">
      <alignment horizontal="left" vertic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66" fontId="32" fillId="3" borderId="3">
      <alignment horizontal="right" vertical="center"/>
      <protection/>
    </xf>
    <xf numFmtId="0" fontId="29" fillId="3" borderId="3">
      <alignment horizontal="left" vertical="center" wrapText="1"/>
      <protection/>
    </xf>
    <xf numFmtId="0" fontId="31" fillId="2" borderId="2">
      <alignment horizontal="center" vertical="center"/>
      <protection/>
    </xf>
    <xf numFmtId="0" fontId="27" fillId="2" borderId="2">
      <alignment horizontal="center" wrapText="1"/>
      <protection/>
    </xf>
    <xf numFmtId="0" fontId="0" fillId="0" borderId="1">
      <alignment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0" fontId="27" fillId="2" borderId="3">
      <alignment vertical="center" wrapText="1"/>
      <protection/>
    </xf>
    <xf numFmtId="166" fontId="30" fillId="3" borderId="3">
      <alignment horizontal="right" vertical="center"/>
      <protection/>
    </xf>
    <xf numFmtId="0" fontId="28" fillId="3" borderId="3">
      <alignment horizontal="left" vertic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66" fontId="32" fillId="3" borderId="3">
      <alignment horizontal="right" vertical="center"/>
      <protection/>
    </xf>
    <xf numFmtId="0" fontId="29" fillId="3" borderId="3">
      <alignment horizontal="left" vertical="center" wrapText="1"/>
      <protection/>
    </xf>
    <xf numFmtId="0" fontId="31" fillId="2" borderId="2">
      <alignment horizontal="center" vertical="center"/>
      <protection/>
    </xf>
    <xf numFmtId="0" fontId="27" fillId="2" borderId="2">
      <alignment horizontal="center" wrapText="1"/>
      <protection/>
    </xf>
    <xf numFmtId="0" fontId="0" fillId="0" borderId="1">
      <alignment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0" fontId="27" fillId="2" borderId="3">
      <alignment vertical="center" wrapText="1"/>
      <protection/>
    </xf>
    <xf numFmtId="166" fontId="30" fillId="3" borderId="3">
      <alignment horizontal="right" vertical="center"/>
      <protection/>
    </xf>
    <xf numFmtId="0" fontId="28" fillId="3" borderId="3">
      <alignment horizontal="left" vertic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66" fontId="32" fillId="3" borderId="3">
      <alignment horizontal="right" vertical="center"/>
      <protection/>
    </xf>
    <xf numFmtId="0" fontId="29" fillId="3" borderId="3">
      <alignment horizontal="left" vertical="center" wrapText="1"/>
      <protection/>
    </xf>
    <xf numFmtId="0" fontId="31" fillId="2" borderId="2">
      <alignment horizontal="center" vertical="center"/>
      <protection/>
    </xf>
    <xf numFmtId="0" fontId="27" fillId="2" borderId="2">
      <alignment horizontal="center" wrapText="1"/>
      <protection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0" fontId="8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" fontId="6" fillId="0" borderId="0" xfId="0" applyNumberFormat="1" applyFont="1" applyBorder="1" applyAlignment="1">
      <alignment vertical="center"/>
    </xf>
    <xf numFmtId="0" fontId="1" fillId="4" borderId="5" xfId="0" applyFont="1" applyFill="1" applyBorder="1" applyAlignment="1" quotePrefix="1">
      <alignment horizontal="center" vertical="center"/>
    </xf>
    <xf numFmtId="3" fontId="1" fillId="4" borderId="6" xfId="0" applyNumberFormat="1" applyFont="1" applyFill="1" applyBorder="1" applyAlignment="1">
      <alignment horizontal="center" vertical="center"/>
    </xf>
    <xf numFmtId="166" fontId="4" fillId="4" borderId="7" xfId="0" applyNumberFormat="1" applyFont="1" applyFill="1" applyBorder="1" applyAlignment="1">
      <alignment horizontal="center" vertical="center"/>
    </xf>
    <xf numFmtId="166" fontId="2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6" fontId="2" fillId="0" borderId="0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9" fillId="0" borderId="0" xfId="0" applyFont="1" applyAlignment="1">
      <alignment/>
    </xf>
    <xf numFmtId="166" fontId="12" fillId="0" borderId="0" xfId="0" applyNumberFormat="1" applyFont="1" applyAlignment="1">
      <alignment horizontal="right"/>
    </xf>
    <xf numFmtId="22" fontId="13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left"/>
    </xf>
    <xf numFmtId="22" fontId="14" fillId="0" borderId="0" xfId="0" applyNumberFormat="1" applyFont="1" applyAlignment="1">
      <alignment horizontal="right"/>
    </xf>
    <xf numFmtId="0" fontId="16" fillId="0" borderId="0" xfId="0" applyFont="1" applyAlignment="1">
      <alignment vertical="top"/>
    </xf>
    <xf numFmtId="0" fontId="4" fillId="0" borderId="0" xfId="0" applyFont="1" applyAlignment="1">
      <alignment vertical="top"/>
    </xf>
    <xf numFmtId="3" fontId="7" fillId="4" borderId="8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9" fillId="0" borderId="0" xfId="0" applyFont="1" applyBorder="1" applyAlignment="1">
      <alignment vertical="center"/>
    </xf>
    <xf numFmtId="166" fontId="1" fillId="4" borderId="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3" fontId="10" fillId="5" borderId="10" xfId="0" applyNumberFormat="1" applyFont="1" applyFill="1" applyBorder="1" applyAlignment="1">
      <alignment vertical="center"/>
    </xf>
    <xf numFmtId="166" fontId="10" fillId="5" borderId="11" xfId="123" applyNumberFormat="1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>
      <alignment vertical="center"/>
    </xf>
    <xf numFmtId="166" fontId="10" fillId="0" borderId="13" xfId="123" applyNumberFormat="1" applyFont="1" applyFill="1" applyBorder="1" applyAlignment="1">
      <alignment horizontal="center" vertical="center"/>
    </xf>
    <xf numFmtId="166" fontId="11" fillId="5" borderId="14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/>
    </xf>
    <xf numFmtId="3" fontId="10" fillId="0" borderId="15" xfId="0" applyNumberFormat="1" applyFont="1" applyFill="1" applyBorder="1" applyAlignment="1">
      <alignment vertical="center"/>
    </xf>
    <xf numFmtId="0" fontId="21" fillId="0" borderId="0" xfId="0" applyFont="1" applyAlignment="1">
      <alignment/>
    </xf>
    <xf numFmtId="0" fontId="21" fillId="4" borderId="16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4" borderId="17" xfId="0" applyFont="1" applyFill="1" applyBorder="1" applyAlignment="1" quotePrefix="1">
      <alignment horizontal="center" vertical="center"/>
    </xf>
    <xf numFmtId="0" fontId="11" fillId="0" borderId="0" xfId="0" applyFont="1" applyAlignment="1">
      <alignment/>
    </xf>
    <xf numFmtId="166" fontId="11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166" fontId="11" fillId="0" borderId="18" xfId="0" applyNumberFormat="1" applyFont="1" applyFill="1" applyBorder="1" applyAlignment="1" applyProtection="1" quotePrefix="1">
      <alignment horizontal="center" vertical="center"/>
      <protection/>
    </xf>
    <xf numFmtId="3" fontId="10" fillId="0" borderId="1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7" fillId="4" borderId="8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66" fontId="3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0" fontId="15" fillId="0" borderId="0" xfId="0" applyFont="1" applyAlignment="1">
      <alignment horizontal="center"/>
    </xf>
    <xf numFmtId="0" fontId="18" fillId="0" borderId="0" xfId="0" applyFont="1" applyBorder="1" applyAlignment="1">
      <alignment vertical="center"/>
    </xf>
    <xf numFmtId="3" fontId="22" fillId="0" borderId="19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166" fontId="0" fillId="0" borderId="0" xfId="123" applyNumberFormat="1" applyFill="1" applyAlignment="1">
      <alignment vertical="center"/>
    </xf>
    <xf numFmtId="0" fontId="21" fillId="4" borderId="20" xfId="0" applyFont="1" applyFill="1" applyBorder="1" applyAlignment="1">
      <alignment vertical="center"/>
    </xf>
    <xf numFmtId="0" fontId="21" fillId="3" borderId="21" xfId="0" applyFont="1" applyFill="1" applyBorder="1" applyAlignment="1">
      <alignment vertical="center"/>
    </xf>
    <xf numFmtId="0" fontId="21" fillId="4" borderId="21" xfId="0" applyFont="1" applyFill="1" applyBorder="1" applyAlignment="1">
      <alignment vertical="center"/>
    </xf>
    <xf numFmtId="0" fontId="21" fillId="3" borderId="22" xfId="0" applyFont="1" applyFill="1" applyBorder="1" applyAlignment="1" quotePrefix="1">
      <alignment horizontal="left" vertical="center"/>
    </xf>
    <xf numFmtId="0" fontId="21" fillId="3" borderId="23" xfId="0" applyFont="1" applyFill="1" applyBorder="1" applyAlignment="1">
      <alignment vertical="center"/>
    </xf>
    <xf numFmtId="0" fontId="21" fillId="3" borderId="24" xfId="0" applyFont="1" applyFill="1" applyBorder="1" applyAlignment="1">
      <alignment vertical="center"/>
    </xf>
    <xf numFmtId="0" fontId="21" fillId="4" borderId="25" xfId="0" applyFont="1" applyFill="1" applyBorder="1" applyAlignment="1">
      <alignment vertical="center"/>
    </xf>
    <xf numFmtId="0" fontId="21" fillId="3" borderId="26" xfId="0" applyFont="1" applyFill="1" applyBorder="1" applyAlignment="1">
      <alignment horizontal="left" vertical="center"/>
    </xf>
    <xf numFmtId="0" fontId="21" fillId="3" borderId="26" xfId="0" applyFont="1" applyFill="1" applyBorder="1" applyAlignment="1">
      <alignment vertical="center"/>
    </xf>
    <xf numFmtId="0" fontId="21" fillId="4" borderId="19" xfId="0" applyFont="1" applyFill="1" applyBorder="1" applyAlignment="1">
      <alignment vertical="center"/>
    </xf>
    <xf numFmtId="0" fontId="21" fillId="3" borderId="27" xfId="0" applyFont="1" applyFill="1" applyBorder="1" applyAlignment="1">
      <alignment vertical="center"/>
    </xf>
    <xf numFmtId="0" fontId="21" fillId="3" borderId="28" xfId="0" applyFont="1" applyFill="1" applyBorder="1" applyAlignment="1">
      <alignment vertical="center"/>
    </xf>
    <xf numFmtId="0" fontId="21" fillId="3" borderId="29" xfId="0" applyFont="1" applyFill="1" applyBorder="1" applyAlignment="1">
      <alignment vertical="center"/>
    </xf>
    <xf numFmtId="3" fontId="7" fillId="4" borderId="30" xfId="0" applyNumberFormat="1" applyFont="1" applyFill="1" applyBorder="1" applyAlignment="1">
      <alignment vertical="center"/>
    </xf>
    <xf numFmtId="3" fontId="22" fillId="3" borderId="31" xfId="0" applyNumberFormat="1" applyFont="1" applyFill="1" applyBorder="1" applyAlignment="1">
      <alignment vertical="center"/>
    </xf>
    <xf numFmtId="3" fontId="7" fillId="4" borderId="32" xfId="0" applyNumberFormat="1" applyFont="1" applyFill="1" applyBorder="1" applyAlignment="1">
      <alignment vertical="center"/>
    </xf>
    <xf numFmtId="0" fontId="21" fillId="3" borderId="21" xfId="0" applyFont="1" applyFill="1" applyBorder="1" applyAlignment="1">
      <alignment horizontal="left" vertical="center"/>
    </xf>
    <xf numFmtId="3" fontId="10" fillId="0" borderId="10" xfId="0" applyNumberFormat="1" applyFont="1" applyFill="1" applyBorder="1" applyAlignment="1">
      <alignment vertical="center"/>
    </xf>
    <xf numFmtId="166" fontId="10" fillId="0" borderId="11" xfId="123" applyNumberFormat="1" applyFont="1" applyFill="1" applyBorder="1" applyAlignment="1">
      <alignment horizontal="center" vertical="center"/>
    </xf>
    <xf numFmtId="166" fontId="11" fillId="0" borderId="14" xfId="0" applyNumberFormat="1" applyFont="1" applyFill="1" applyBorder="1" applyAlignment="1" applyProtection="1">
      <alignment horizontal="center" vertical="center"/>
      <protection/>
    </xf>
    <xf numFmtId="166" fontId="11" fillId="0" borderId="33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 vertical="top"/>
    </xf>
    <xf numFmtId="0" fontId="15" fillId="0" borderId="0" xfId="0" applyFont="1" applyBorder="1" applyAlignment="1">
      <alignment horizontal="left"/>
    </xf>
    <xf numFmtId="10" fontId="15" fillId="0" borderId="0" xfId="0" applyNumberFormat="1" applyFont="1" applyAlignment="1">
      <alignment horizont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10" fontId="2" fillId="0" borderId="0" xfId="0" applyNumberFormat="1" applyFont="1" applyAlignment="1">
      <alignment horizontal="right"/>
    </xf>
    <xf numFmtId="10" fontId="0" fillId="0" borderId="0" xfId="0" applyNumberFormat="1" applyAlignment="1">
      <alignment vertical="center"/>
    </xf>
    <xf numFmtId="0" fontId="12" fillId="0" borderId="0" xfId="0" applyFont="1" applyAlignment="1">
      <alignment horizontal="center" vertical="center"/>
    </xf>
    <xf numFmtId="0" fontId="1" fillId="4" borderId="0" xfId="0" applyFont="1" applyFill="1" applyBorder="1" applyAlignment="1" quotePrefix="1">
      <alignment horizontal="center" vertical="center"/>
    </xf>
    <xf numFmtId="3" fontId="1" fillId="4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vertical="center"/>
    </xf>
    <xf numFmtId="170" fontId="0" fillId="4" borderId="0" xfId="0" applyNumberForma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170" fontId="0" fillId="0" borderId="0" xfId="0" applyNumberFormat="1" applyAlignment="1">
      <alignment vertical="center"/>
    </xf>
    <xf numFmtId="0" fontId="7" fillId="0" borderId="0" xfId="0" applyFont="1" applyFill="1" applyBorder="1" applyAlignment="1" quotePrefix="1">
      <alignment horizontal="left" vertical="center"/>
    </xf>
    <xf numFmtId="0" fontId="18" fillId="5" borderId="0" xfId="0" applyFont="1" applyFill="1" applyAlignment="1">
      <alignment vertical="center"/>
    </xf>
    <xf numFmtId="0" fontId="7" fillId="5" borderId="0" xfId="0" applyFont="1" applyFill="1" applyBorder="1" applyAlignment="1">
      <alignment vertical="center"/>
    </xf>
    <xf numFmtId="3" fontId="21" fillId="5" borderId="0" xfId="0" applyNumberFormat="1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7" fillId="4" borderId="0" xfId="0" applyNumberFormat="1" applyFont="1" applyFill="1" applyBorder="1" applyAlignment="1">
      <alignment vertical="center"/>
    </xf>
    <xf numFmtId="10" fontId="0" fillId="4" borderId="0" xfId="0" applyNumberFormat="1" applyFill="1" applyAlignment="1">
      <alignment vertical="center"/>
    </xf>
    <xf numFmtId="0" fontId="8" fillId="0" borderId="0" xfId="0" applyFont="1" applyBorder="1" applyAlignment="1" quotePrefix="1">
      <alignment horizontal="left"/>
    </xf>
    <xf numFmtId="3" fontId="3" fillId="0" borderId="0" xfId="0" applyNumberFormat="1" applyFont="1" applyBorder="1" applyAlignment="1">
      <alignment/>
    </xf>
    <xf numFmtId="10" fontId="3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3" fontId="13" fillId="0" borderId="0" xfId="0" applyNumberFormat="1" applyFont="1" applyAlignment="1">
      <alignment/>
    </xf>
    <xf numFmtId="166" fontId="13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168" fontId="23" fillId="0" borderId="0" xfId="0" applyNumberFormat="1" applyFont="1" applyAlignment="1">
      <alignment/>
    </xf>
    <xf numFmtId="0" fontId="0" fillId="0" borderId="0" xfId="0" applyAlignment="1">
      <alignment/>
    </xf>
    <xf numFmtId="0" fontId="25" fillId="0" borderId="0" xfId="0" applyFont="1" applyAlignment="1" quotePrefix="1">
      <alignment horizontal="left" vertical="top"/>
    </xf>
    <xf numFmtId="168" fontId="0" fillId="0" borderId="0" xfId="0" applyNumberFormat="1" applyAlignment="1">
      <alignment/>
    </xf>
    <xf numFmtId="0" fontId="5" fillId="0" borderId="0" xfId="0" applyFont="1" applyAlignment="1">
      <alignment vertical="top"/>
    </xf>
    <xf numFmtId="168" fontId="0" fillId="0" borderId="0" xfId="0" applyNumberForma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68" fontId="9" fillId="0" borderId="0" xfId="0" applyNumberFormat="1" applyFont="1" applyFill="1" applyBorder="1" applyAlignment="1">
      <alignment vertical="center"/>
    </xf>
    <xf numFmtId="0" fontId="7" fillId="5" borderId="34" xfId="0" applyFont="1" applyFill="1" applyBorder="1" applyAlignment="1">
      <alignment vertical="center"/>
    </xf>
    <xf numFmtId="0" fontId="21" fillId="5" borderId="35" xfId="0" applyFont="1" applyFill="1" applyBorder="1" applyAlignment="1">
      <alignment horizontal="left" vertical="center"/>
    </xf>
    <xf numFmtId="0" fontId="0" fillId="5" borderId="0" xfId="0" applyFill="1" applyBorder="1" applyAlignment="1">
      <alignment vertical="center"/>
    </xf>
    <xf numFmtId="0" fontId="9" fillId="5" borderId="0" xfId="0" applyFont="1" applyFill="1" applyBorder="1" applyAlignment="1">
      <alignment vertical="center"/>
    </xf>
    <xf numFmtId="168" fontId="9" fillId="5" borderId="0" xfId="123" applyNumberFormat="1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21" fillId="0" borderId="35" xfId="0" applyFont="1" applyFill="1" applyBorder="1" applyAlignment="1">
      <alignment horizontal="left" vertical="center"/>
    </xf>
    <xf numFmtId="168" fontId="9" fillId="0" borderId="0" xfId="123" applyNumberFormat="1" applyFont="1" applyFill="1" applyBorder="1" applyAlignment="1">
      <alignment vertical="center"/>
    </xf>
    <xf numFmtId="0" fontId="21" fillId="0" borderId="36" xfId="0" applyFont="1" applyFill="1" applyBorder="1" applyAlignment="1">
      <alignment horizontal="left" vertical="center"/>
    </xf>
    <xf numFmtId="0" fontId="1" fillId="0" borderId="34" xfId="0" applyFont="1" applyFill="1" applyBorder="1" applyAlignment="1" applyProtection="1">
      <alignment vertical="center"/>
      <protection locked="0"/>
    </xf>
    <xf numFmtId="0" fontId="1" fillId="0" borderId="34" xfId="0" applyFont="1" applyFill="1" applyBorder="1" applyAlignment="1">
      <alignment vertical="center"/>
    </xf>
    <xf numFmtId="0" fontId="21" fillId="0" borderId="37" xfId="0" applyFont="1" applyFill="1" applyBorder="1" applyAlignment="1">
      <alignment horizontal="left" vertical="center"/>
    </xf>
    <xf numFmtId="0" fontId="21" fillId="0" borderId="38" xfId="0" applyFont="1" applyFill="1" applyBorder="1" applyAlignment="1">
      <alignment horizontal="left" vertical="center"/>
    </xf>
    <xf numFmtId="0" fontId="9" fillId="0" borderId="0" xfId="0" applyFont="1" applyFill="1" applyAlignment="1">
      <alignment/>
    </xf>
    <xf numFmtId="168" fontId="9" fillId="0" borderId="0" xfId="123" applyNumberFormat="1" applyFont="1" applyFill="1" applyAlignment="1">
      <alignment/>
    </xf>
    <xf numFmtId="0" fontId="21" fillId="0" borderId="38" xfId="0" applyFont="1" applyFill="1" applyBorder="1" applyAlignment="1" quotePrefix="1">
      <alignment horizontal="left" vertical="center"/>
    </xf>
    <xf numFmtId="0" fontId="0" fillId="0" borderId="0" xfId="0" applyFill="1" applyBorder="1" applyAlignment="1">
      <alignment/>
    </xf>
    <xf numFmtId="168" fontId="9" fillId="0" borderId="0" xfId="123" applyNumberFormat="1" applyFont="1" applyFill="1" applyBorder="1" applyAlignment="1">
      <alignment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3" fontId="10" fillId="0" borderId="39" xfId="0" applyNumberFormat="1" applyFont="1" applyFill="1" applyBorder="1" applyAlignment="1">
      <alignment vertical="center"/>
    </xf>
    <xf numFmtId="166" fontId="10" fillId="0" borderId="40" xfId="123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 horizontal="left" vertical="center"/>
    </xf>
    <xf numFmtId="166" fontId="10" fillId="0" borderId="0" xfId="123" applyNumberFormat="1" applyFont="1" applyFill="1" applyBorder="1" applyAlignment="1">
      <alignment horizontal="center" vertical="center"/>
    </xf>
    <xf numFmtId="168" fontId="9" fillId="0" borderId="0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21" fillId="4" borderId="16" xfId="0" applyFont="1" applyFill="1" applyBorder="1" applyAlignment="1">
      <alignment horizontal="left" vertical="center"/>
    </xf>
    <xf numFmtId="166" fontId="4" fillId="4" borderId="41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0" fontId="9" fillId="0" borderId="0" xfId="0" applyFont="1" applyAlignment="1">
      <alignment/>
    </xf>
    <xf numFmtId="3" fontId="22" fillId="0" borderId="0" xfId="0" applyNumberFormat="1" applyFont="1" applyAlignment="1">
      <alignment/>
    </xf>
    <xf numFmtId="168" fontId="22" fillId="0" borderId="0" xfId="123" applyNumberFormat="1" applyFont="1" applyAlignment="1">
      <alignment/>
    </xf>
    <xf numFmtId="0" fontId="13" fillId="0" borderId="0" xfId="0" applyFont="1" applyAlignment="1">
      <alignment/>
    </xf>
    <xf numFmtId="3" fontId="1" fillId="4" borderId="42" xfId="0" applyNumberFormat="1" applyFont="1" applyFill="1" applyBorder="1" applyAlignment="1">
      <alignment horizontal="center" vertical="center"/>
    </xf>
    <xf numFmtId="0" fontId="21" fillId="5" borderId="43" xfId="0" applyFont="1" applyFill="1" applyBorder="1" applyAlignment="1">
      <alignment horizontal="left" vertical="center"/>
    </xf>
    <xf numFmtId="3" fontId="10" fillId="5" borderId="44" xfId="0" applyNumberFormat="1" applyFont="1" applyFill="1" applyBorder="1" applyAlignment="1">
      <alignment vertical="center"/>
    </xf>
    <xf numFmtId="0" fontId="10" fillId="5" borderId="0" xfId="0" applyFont="1" applyFill="1" applyAlignment="1">
      <alignment vertical="center"/>
    </xf>
    <xf numFmtId="0" fontId="0" fillId="5" borderId="0" xfId="0" applyFill="1" applyAlignment="1">
      <alignment/>
    </xf>
    <xf numFmtId="0" fontId="18" fillId="5" borderId="0" xfId="0" applyFont="1" applyFill="1" applyBorder="1" applyAlignment="1">
      <alignment/>
    </xf>
    <xf numFmtId="0" fontId="21" fillId="5" borderId="0" xfId="0" applyFont="1" applyFill="1" applyBorder="1" applyAlignment="1">
      <alignment vertical="center"/>
    </xf>
    <xf numFmtId="3" fontId="21" fillId="5" borderId="0" xfId="0" applyNumberFormat="1" applyFont="1" applyFill="1" applyBorder="1" applyAlignment="1">
      <alignment horizontal="right" vertical="center"/>
    </xf>
    <xf numFmtId="0" fontId="21" fillId="0" borderId="43" xfId="0" applyFont="1" applyFill="1" applyBorder="1" applyAlignment="1">
      <alignment horizontal="left" vertical="center"/>
    </xf>
    <xf numFmtId="3" fontId="10" fillId="0" borderId="44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right" vertical="center"/>
    </xf>
    <xf numFmtId="0" fontId="21" fillId="0" borderId="45" xfId="0" applyFont="1" applyFill="1" applyBorder="1" applyAlignment="1">
      <alignment horizontal="left" vertical="center"/>
    </xf>
    <xf numFmtId="3" fontId="10" fillId="0" borderId="46" xfId="0" applyNumberFormat="1" applyFont="1" applyFill="1" applyBorder="1" applyAlignment="1">
      <alignment vertical="center"/>
    </xf>
    <xf numFmtId="3" fontId="10" fillId="0" borderId="47" xfId="0" applyNumberFormat="1" applyFont="1" applyFill="1" applyBorder="1" applyAlignment="1">
      <alignment vertical="center"/>
    </xf>
    <xf numFmtId="166" fontId="11" fillId="0" borderId="48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quotePrefix="1">
      <alignment horizontal="left" vertical="center"/>
    </xf>
    <xf numFmtId="0" fontId="0" fillId="0" borderId="0" xfId="0" applyBorder="1" applyAlignment="1">
      <alignment/>
    </xf>
    <xf numFmtId="166" fontId="11" fillId="0" borderId="0" xfId="0" applyNumberFormat="1" applyFont="1" applyFill="1" applyBorder="1" applyAlignment="1" applyProtection="1">
      <alignment horizontal="center" vertical="center"/>
      <protection/>
    </xf>
    <xf numFmtId="3" fontId="3" fillId="0" borderId="0" xfId="0" applyNumberFormat="1" applyFont="1" applyAlignment="1">
      <alignment horizontal="right" vertical="center"/>
    </xf>
    <xf numFmtId="166" fontId="4" fillId="4" borderId="49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Alignment="1">
      <alignment horizontal="right"/>
    </xf>
    <xf numFmtId="0" fontId="21" fillId="0" borderId="50" xfId="0" applyFont="1" applyFill="1" applyBorder="1" applyAlignment="1">
      <alignment horizontal="left" vertical="center"/>
    </xf>
    <xf numFmtId="166" fontId="22" fillId="0" borderId="51" xfId="123" applyNumberFormat="1" applyFont="1" applyFill="1" applyBorder="1" applyAlignment="1">
      <alignment horizontal="right" vertical="center"/>
    </xf>
    <xf numFmtId="0" fontId="1" fillId="4" borderId="52" xfId="0" applyFont="1" applyFill="1" applyBorder="1" applyAlignment="1" quotePrefix="1">
      <alignment horizontal="center" vertical="center"/>
    </xf>
    <xf numFmtId="3" fontId="1" fillId="4" borderId="53" xfId="0" applyNumberFormat="1" applyFont="1" applyFill="1" applyBorder="1" applyAlignment="1">
      <alignment horizontal="center" vertical="center"/>
    </xf>
    <xf numFmtId="0" fontId="7" fillId="4" borderId="38" xfId="0" applyFont="1" applyFill="1" applyBorder="1" applyAlignment="1">
      <alignment vertical="center"/>
    </xf>
    <xf numFmtId="166" fontId="4" fillId="4" borderId="38" xfId="123" applyNumberFormat="1" applyFont="1" applyFill="1" applyBorder="1" applyAlignment="1" applyProtection="1">
      <alignment horizontal="right" vertical="center"/>
      <protection/>
    </xf>
    <xf numFmtId="3" fontId="7" fillId="4" borderId="54" xfId="0" applyNumberFormat="1" applyFont="1" applyFill="1" applyBorder="1" applyAlignment="1">
      <alignment vertical="center"/>
    </xf>
    <xf numFmtId="0" fontId="1" fillId="0" borderId="0" xfId="0" applyFont="1" applyAlignment="1">
      <alignment horizontal="right"/>
    </xf>
    <xf numFmtId="0" fontId="1" fillId="0" borderId="51" xfId="0" applyFont="1" applyFill="1" applyBorder="1" applyAlignment="1" quotePrefix="1">
      <alignment horizontal="left" vertical="center"/>
    </xf>
    <xf numFmtId="3" fontId="9" fillId="0" borderId="51" xfId="0" applyNumberFormat="1" applyFont="1" applyFill="1" applyBorder="1" applyAlignment="1">
      <alignment vertical="center"/>
    </xf>
    <xf numFmtId="166" fontId="9" fillId="0" borderId="51" xfId="123" applyNumberFormat="1" applyFont="1" applyFill="1" applyBorder="1" applyAlignment="1">
      <alignment horizontal="right" vertical="center"/>
    </xf>
    <xf numFmtId="166" fontId="26" fillId="0" borderId="0" xfId="0" applyNumberFormat="1" applyFont="1" applyAlignment="1">
      <alignment horizontal="left"/>
    </xf>
    <xf numFmtId="166" fontId="4" fillId="4" borderId="55" xfId="0" applyNumberFormat="1" applyFont="1" applyFill="1" applyBorder="1" applyAlignment="1">
      <alignment horizontal="center" vertical="center" wrapText="1"/>
    </xf>
    <xf numFmtId="3" fontId="22" fillId="0" borderId="51" xfId="0" applyNumberFormat="1" applyFont="1" applyFill="1" applyBorder="1" applyAlignment="1">
      <alignment vertical="center"/>
    </xf>
    <xf numFmtId="3" fontId="1" fillId="4" borderId="56" xfId="0" applyNumberFormat="1" applyFont="1" applyFill="1" applyBorder="1" applyAlignment="1">
      <alignment horizontal="center" vertical="center"/>
    </xf>
    <xf numFmtId="0" fontId="8" fillId="0" borderId="0" xfId="0" applyFont="1" applyAlignment="1" quotePrefix="1">
      <alignment/>
    </xf>
    <xf numFmtId="49" fontId="1" fillId="0" borderId="0" xfId="0" applyNumberFormat="1" applyFont="1" applyAlignment="1">
      <alignment horizontal="right"/>
    </xf>
    <xf numFmtId="49" fontId="7" fillId="0" borderId="51" xfId="0" applyNumberFormat="1" applyFont="1" applyFill="1" applyBorder="1" applyAlignment="1" quotePrefix="1">
      <alignment horizontal="left" vertical="center"/>
    </xf>
    <xf numFmtId="166" fontId="25" fillId="0" borderId="0" xfId="0" applyNumberFormat="1" applyFont="1" applyAlignment="1">
      <alignment horizontal="center"/>
    </xf>
    <xf numFmtId="166" fontId="26" fillId="0" borderId="0" xfId="0" applyNumberFormat="1" applyFont="1" applyAlignment="1">
      <alignment horizontal="center"/>
    </xf>
    <xf numFmtId="3" fontId="1" fillId="4" borderId="57" xfId="0" applyNumberFormat="1" applyFont="1" applyFill="1" applyBorder="1" applyAlignment="1">
      <alignment horizontal="center" vertical="center"/>
    </xf>
    <xf numFmtId="3" fontId="1" fillId="4" borderId="58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3" fontId="1" fillId="4" borderId="59" xfId="0" applyNumberFormat="1" applyFont="1" applyFill="1" applyBorder="1" applyAlignment="1" quotePrefix="1">
      <alignment horizontal="center" vertical="center"/>
    </xf>
    <xf numFmtId="3" fontId="1" fillId="4" borderId="60" xfId="0" applyNumberFormat="1" applyFont="1" applyFill="1" applyBorder="1" applyAlignment="1" quotePrefix="1">
      <alignment horizontal="center" vertical="center"/>
    </xf>
    <xf numFmtId="0" fontId="12" fillId="4" borderId="61" xfId="0" applyFont="1" applyFill="1" applyBorder="1" applyAlignment="1">
      <alignment horizontal="center" vertical="center"/>
    </xf>
    <xf numFmtId="0" fontId="12" fillId="4" borderId="62" xfId="0" applyFont="1" applyFill="1" applyBorder="1" applyAlignment="1">
      <alignment horizontal="center" vertical="center"/>
    </xf>
  </cellXfs>
  <cellStyles count="110">
    <cellStyle name="Normal" xfId="0"/>
    <cellStyle name="01. Pax y % por meses0c1" xfId="15"/>
    <cellStyle name="01. Pax y % por meses0c11" xfId="16"/>
    <cellStyle name="01. Pax y % por meses0c13" xfId="17"/>
    <cellStyle name="01. Pax y % por meses0c15" xfId="18"/>
    <cellStyle name="01. Pax y % por meses0c17" xfId="19"/>
    <cellStyle name="01. Pax y % por meses0c19" xfId="20"/>
    <cellStyle name="01. Pax y % por meses0c2" xfId="21"/>
    <cellStyle name="01. Pax y % por meses0c22" xfId="22"/>
    <cellStyle name="01. Pax y % por meses0c23" xfId="23"/>
    <cellStyle name="01. Pax y % por meses0c24" xfId="24"/>
    <cellStyle name="01. Pax y % por meses0c25" xfId="25"/>
    <cellStyle name="01. Pax y % por meses0c26" xfId="26"/>
    <cellStyle name="01. Pax y % por meses0c27" xfId="27"/>
    <cellStyle name="01. Pax y % por meses0c28" xfId="28"/>
    <cellStyle name="01. Pax y % por meses0c29" xfId="29"/>
    <cellStyle name="01. Pax y % por meses0c3" xfId="30"/>
    <cellStyle name="01. Pax y % por meses0c30" xfId="31"/>
    <cellStyle name="01. Pax y % por meses0c6" xfId="32"/>
    <cellStyle name="01. Pax y % por meses0c7" xfId="33"/>
    <cellStyle name="02. Ops y % por meses0c1" xfId="34"/>
    <cellStyle name="02. Ops y % por meses0c11" xfId="35"/>
    <cellStyle name="02. Ops y % por meses0c13" xfId="36"/>
    <cellStyle name="02. Ops y % por meses0c15" xfId="37"/>
    <cellStyle name="02. Ops y % por meses0c17" xfId="38"/>
    <cellStyle name="02. Ops y % por meses0c19" xfId="39"/>
    <cellStyle name="02. Ops y % por meses0c2" xfId="40"/>
    <cellStyle name="02. Ops y % por meses0c22" xfId="41"/>
    <cellStyle name="02. Ops y % por meses0c23" xfId="42"/>
    <cellStyle name="02. Ops y % por meses0c24" xfId="43"/>
    <cellStyle name="02. Ops y % por meses0c25" xfId="44"/>
    <cellStyle name="02. Ops y % por meses0c26" xfId="45"/>
    <cellStyle name="02. Ops y % por meses0c27" xfId="46"/>
    <cellStyle name="02. Ops y % por meses0c28" xfId="47"/>
    <cellStyle name="02. Ops y % por meses0c29" xfId="48"/>
    <cellStyle name="02. Ops y % por meses0c3" xfId="49"/>
    <cellStyle name="02. Ops y % por meses0c30" xfId="50"/>
    <cellStyle name="02. Ops y % por meses0c6" xfId="51"/>
    <cellStyle name="02. Ops y % por meses0c7" xfId="52"/>
    <cellStyle name="03. Merc comercial y % por meses0c1" xfId="53"/>
    <cellStyle name="03. Merc comercial y % por meses0c11" xfId="54"/>
    <cellStyle name="03. Merc comercial y % por meses0c13" xfId="55"/>
    <cellStyle name="03. Merc comercial y % por meses0c15" xfId="56"/>
    <cellStyle name="03. Merc comercial y % por meses0c17" xfId="57"/>
    <cellStyle name="03. Merc comercial y % por meses0c19" xfId="58"/>
    <cellStyle name="03. Merc comercial y % por meses0c2" xfId="59"/>
    <cellStyle name="03. Merc comercial y % por meses0c22" xfId="60"/>
    <cellStyle name="03. Merc comercial y % por meses0c23" xfId="61"/>
    <cellStyle name="03. Merc comercial y % por meses0c24" xfId="62"/>
    <cellStyle name="03. Merc comercial y % por meses0c25" xfId="63"/>
    <cellStyle name="03. Merc comercial y % por meses0c26" xfId="64"/>
    <cellStyle name="03. Merc comercial y % por meses0c27" xfId="65"/>
    <cellStyle name="03. Merc comercial y % por meses0c28" xfId="66"/>
    <cellStyle name="03. Merc comercial y % por meses0c29" xfId="67"/>
    <cellStyle name="03. Merc comercial y % por meses0c3" xfId="68"/>
    <cellStyle name="03. Merc comercial y % por meses0c30" xfId="69"/>
    <cellStyle name="03. Merc comercial y % por meses0c6" xfId="70"/>
    <cellStyle name="03. Merc comercial y % por meses0c7" xfId="71"/>
    <cellStyle name="04. Pax y % acum0c1" xfId="72"/>
    <cellStyle name="04. Pax y % acum0c11" xfId="73"/>
    <cellStyle name="04. Pax y % acum0c13" xfId="74"/>
    <cellStyle name="04. Pax y % acum0c15" xfId="75"/>
    <cellStyle name="04. Pax y % acum0c17" xfId="76"/>
    <cellStyle name="04. Pax y % acum0c19" xfId="77"/>
    <cellStyle name="04. Pax y % acum0c2" xfId="78"/>
    <cellStyle name="04. Pax y % acum0c22" xfId="79"/>
    <cellStyle name="04. Pax y % acum0c23" xfId="80"/>
    <cellStyle name="04. Pax y % acum0c24" xfId="81"/>
    <cellStyle name="04. Pax y % acum0c25" xfId="82"/>
    <cellStyle name="04. Pax y % acum0c26" xfId="83"/>
    <cellStyle name="04. Pax y % acum0c3" xfId="84"/>
    <cellStyle name="04. Pax y % acum0c6" xfId="85"/>
    <cellStyle name="04. Pax y % acum0c7" xfId="86"/>
    <cellStyle name="05. Ops y % acum0c1" xfId="87"/>
    <cellStyle name="05. Ops y % acum0c11" xfId="88"/>
    <cellStyle name="05. Ops y % acum0c13" xfId="89"/>
    <cellStyle name="05. Ops y % acum0c15" xfId="90"/>
    <cellStyle name="05. Ops y % acum0c17" xfId="91"/>
    <cellStyle name="05. Ops y % acum0c19" xfId="92"/>
    <cellStyle name="05. Ops y % acum0c2" xfId="93"/>
    <cellStyle name="05. Ops y % acum0c22" xfId="94"/>
    <cellStyle name="05. Ops y % acum0c23" xfId="95"/>
    <cellStyle name="05. Ops y % acum0c24" xfId="96"/>
    <cellStyle name="05. Ops y % acum0c25" xfId="97"/>
    <cellStyle name="05. Ops y % acum0c26" xfId="98"/>
    <cellStyle name="05. Ops y % acum0c3" xfId="99"/>
    <cellStyle name="05. Ops y % acum0c6" xfId="100"/>
    <cellStyle name="05. Ops y % acum0c7" xfId="101"/>
    <cellStyle name="06. Merc comercial y % acum0c1" xfId="102"/>
    <cellStyle name="06. Merc comercial y % acum0c11" xfId="103"/>
    <cellStyle name="06. Merc comercial y % acum0c13" xfId="104"/>
    <cellStyle name="06. Merc comercial y % acum0c15" xfId="105"/>
    <cellStyle name="06. Merc comercial y % acum0c17" xfId="106"/>
    <cellStyle name="06. Merc comercial y % acum0c19" xfId="107"/>
    <cellStyle name="06. Merc comercial y % acum0c2" xfId="108"/>
    <cellStyle name="06. Merc comercial y % acum0c22" xfId="109"/>
    <cellStyle name="06. Merc comercial y % acum0c23" xfId="110"/>
    <cellStyle name="06. Merc comercial y % acum0c24" xfId="111"/>
    <cellStyle name="06. Merc comercial y % acum0c25" xfId="112"/>
    <cellStyle name="06. Merc comercial y % acum0c26" xfId="113"/>
    <cellStyle name="06. Merc comercial y % acum0c3" xfId="114"/>
    <cellStyle name="06. Merc comercial y % acum0c6" xfId="115"/>
    <cellStyle name="06. Merc comercial y % acum0c7" xfId="116"/>
    <cellStyle name="Hyperlink" xfId="117"/>
    <cellStyle name="Followed Hyperlink" xfId="118"/>
    <cellStyle name="Comma" xfId="119"/>
    <cellStyle name="Comma [0]" xfId="120"/>
    <cellStyle name="Currency" xfId="121"/>
    <cellStyle name="Currency [0]" xfId="122"/>
    <cellStyle name="Percent" xfId="1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200025</xdr:rowOff>
    </xdr:from>
    <xdr:to>
      <xdr:col>2</xdr:col>
      <xdr:colOff>285750</xdr:colOff>
      <xdr:row>3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00025"/>
          <a:ext cx="2847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771525</xdr:colOff>
      <xdr:row>0</xdr:row>
      <xdr:rowOff>28575</xdr:rowOff>
    </xdr:from>
    <xdr:to>
      <xdr:col>1</xdr:col>
      <xdr:colOff>1552575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28575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47625</xdr:colOff>
      <xdr:row>0</xdr:row>
      <xdr:rowOff>47625</xdr:rowOff>
    </xdr:from>
    <xdr:to>
      <xdr:col>1</xdr:col>
      <xdr:colOff>733425</xdr:colOff>
      <xdr:row>1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47775" y="47625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1" u="none" baseline="0">
              <a:latin typeface="Arial"/>
              <a:ea typeface="Arial"/>
              <a:cs typeface="Arial"/>
            </a:rPr>
            <a:t>Aena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819150</xdr:colOff>
      <xdr:row>0</xdr:row>
      <xdr:rowOff>152400</xdr:rowOff>
    </xdr:from>
    <xdr:to>
      <xdr:col>1</xdr:col>
      <xdr:colOff>1590675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52400"/>
          <a:ext cx="771525" cy="7524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323850</xdr:colOff>
      <xdr:row>1</xdr:row>
      <xdr:rowOff>104775</xdr:rowOff>
    </xdr:from>
    <xdr:to>
      <xdr:col>1</xdr:col>
      <xdr:colOff>1009650</xdr:colOff>
      <xdr:row>2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71700" y="26670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1" u="none" baseline="0">
              <a:latin typeface="Arial"/>
              <a:ea typeface="Arial"/>
              <a:cs typeface="Arial"/>
            </a:rPr>
            <a:t>Aena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A1" sqref="A1"/>
    </sheetView>
  </sheetViews>
  <sheetFormatPr defaultColWidth="11.421875" defaultRowHeight="12.75"/>
  <sheetData>
    <row r="1" spans="1:2" ht="12.75">
      <c r="A1">
        <v>6</v>
      </c>
      <c r="B1" t="s">
        <v>110</v>
      </c>
    </row>
    <row r="2" ht="12.75">
      <c r="A2" t="s">
        <v>117</v>
      </c>
    </row>
    <row r="3" ht="12.75">
      <c r="A3" t="s">
        <v>118</v>
      </c>
    </row>
    <row r="4" ht="12.75">
      <c r="A4" t="s">
        <v>119</v>
      </c>
    </row>
    <row r="5" ht="12.75">
      <c r="A5" t="s">
        <v>114</v>
      </c>
    </row>
    <row r="6" ht="12.75">
      <c r="A6" t="s">
        <v>115</v>
      </c>
    </row>
    <row r="7" ht="12.75">
      <c r="A7" t="s">
        <v>116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0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33.7109375" style="8" customWidth="1"/>
    <col min="3" max="3" width="16.00390625" style="5" customWidth="1"/>
    <col min="4" max="4" width="13.57421875" style="19" customWidth="1"/>
    <col min="5" max="5" width="12.8515625" style="58" customWidth="1"/>
    <col min="6" max="6" width="33.7109375" style="7" customWidth="1"/>
    <col min="7" max="7" width="14.8515625" style="55" customWidth="1"/>
    <col min="8" max="8" width="13.57421875" style="19" customWidth="1"/>
    <col min="9" max="9" width="12.8515625" style="55" customWidth="1"/>
    <col min="10" max="10" width="33.7109375" style="55" customWidth="1"/>
    <col min="11" max="11" width="15.7109375" style="19" customWidth="1"/>
    <col min="12" max="12" width="13.57421875" style="7" customWidth="1"/>
    <col min="13" max="13" width="11.57421875" style="19" customWidth="1"/>
    <col min="14" max="14" width="14.8515625" style="55" customWidth="1"/>
    <col min="15" max="15" width="11.00390625" style="19" customWidth="1"/>
    <col min="16" max="16" width="4.8515625" style="7" customWidth="1"/>
    <col min="17" max="17" width="11.7109375" style="7" bestFit="1" customWidth="1"/>
    <col min="18" max="18" width="11.28125" style="19" customWidth="1"/>
    <col min="19" max="19" width="11.421875" style="7" customWidth="1"/>
    <col min="20" max="20" width="10.7109375" style="19" customWidth="1"/>
  </cols>
  <sheetData>
    <row r="1" spans="3:20" ht="18">
      <c r="C1" s="29"/>
      <c r="D1" s="18"/>
      <c r="E1" s="59"/>
      <c r="F1" s="3"/>
      <c r="G1" s="52"/>
      <c r="H1" s="18"/>
      <c r="I1" s="52"/>
      <c r="J1" s="56"/>
      <c r="K1" s="18"/>
      <c r="L1" s="3"/>
      <c r="M1" s="18"/>
      <c r="N1" s="52"/>
      <c r="O1" s="18"/>
      <c r="P1" s="3"/>
      <c r="Q1" s="18"/>
      <c r="R1" s="3"/>
      <c r="S1" s="23"/>
      <c r="T1" s="24"/>
    </row>
    <row r="2" spans="3:20" ht="18">
      <c r="C2" s="29"/>
      <c r="D2" s="205" t="s">
        <v>108</v>
      </c>
      <c r="E2" s="205"/>
      <c r="F2" s="205"/>
      <c r="G2" s="205"/>
      <c r="H2" s="205"/>
      <c r="I2" s="205"/>
      <c r="J2" s="205"/>
      <c r="K2" s="18"/>
      <c r="L2" s="202" t="s">
        <v>113</v>
      </c>
      <c r="M2" s="18"/>
      <c r="N2" s="52"/>
      <c r="O2" s="18"/>
      <c r="P2" s="3"/>
      <c r="Q2" s="18"/>
      <c r="R2" s="3"/>
      <c r="S2" s="23"/>
      <c r="T2" s="24"/>
    </row>
    <row r="3" spans="3:20" ht="18">
      <c r="C3" s="29"/>
      <c r="D3" s="197"/>
      <c r="E3" s="197"/>
      <c r="F3" s="197"/>
      <c r="G3" s="197"/>
      <c r="H3" s="197"/>
      <c r="I3" s="197"/>
      <c r="J3" s="197"/>
      <c r="K3" s="197"/>
      <c r="L3" s="193" t="s">
        <v>107</v>
      </c>
      <c r="N3" s="52"/>
      <c r="O3" s="18"/>
      <c r="P3" s="3"/>
      <c r="Q3" s="18"/>
      <c r="R3" s="3"/>
      <c r="S3" s="23"/>
      <c r="T3" s="24"/>
    </row>
    <row r="4" spans="3:20" ht="18">
      <c r="C4" s="29"/>
      <c r="D4" s="197"/>
      <c r="E4" s="197"/>
      <c r="F4" s="204" t="s">
        <v>122</v>
      </c>
      <c r="G4" s="204"/>
      <c r="H4" s="204"/>
      <c r="I4" s="204"/>
      <c r="J4" s="197"/>
      <c r="K4" s="197"/>
      <c r="L4" s="193"/>
      <c r="N4" s="52"/>
      <c r="O4" s="18"/>
      <c r="P4" s="3"/>
      <c r="Q4" s="18"/>
      <c r="R4" s="3"/>
      <c r="S4" s="23"/>
      <c r="T4" s="24"/>
    </row>
    <row r="5" spans="3:20" ht="18.75" thickBot="1">
      <c r="C5" s="29"/>
      <c r="D5" s="197"/>
      <c r="E5" s="197"/>
      <c r="F5" s="197"/>
      <c r="G5" s="197"/>
      <c r="H5" s="197"/>
      <c r="I5" s="197"/>
      <c r="J5" s="197"/>
      <c r="K5" s="197"/>
      <c r="L5" s="193"/>
      <c r="N5" s="52"/>
      <c r="O5" s="18"/>
      <c r="P5" s="3"/>
      <c r="Q5" s="18"/>
      <c r="R5" s="3"/>
      <c r="S5" s="23"/>
      <c r="T5" s="24"/>
    </row>
    <row r="6" spans="2:12" s="9" customFormat="1" ht="21.75" customHeight="1" thickBot="1">
      <c r="B6" s="22"/>
      <c r="C6" s="206" t="s">
        <v>65</v>
      </c>
      <c r="D6" s="207"/>
      <c r="E6" s="12"/>
      <c r="F6" s="22"/>
      <c r="G6" s="206" t="s">
        <v>66</v>
      </c>
      <c r="H6" s="207"/>
      <c r="J6" s="22"/>
      <c r="K6" s="206" t="s">
        <v>48</v>
      </c>
      <c r="L6" s="207"/>
    </row>
    <row r="7" spans="2:12" s="9" customFormat="1" ht="33" customHeight="1" thickBot="1">
      <c r="B7" s="188" t="s">
        <v>0</v>
      </c>
      <c r="C7" s="189" t="s">
        <v>1</v>
      </c>
      <c r="D7" s="198" t="s">
        <v>121</v>
      </c>
      <c r="E7" s="13"/>
      <c r="F7" s="188" t="s">
        <v>0</v>
      </c>
      <c r="G7" s="189" t="s">
        <v>1</v>
      </c>
      <c r="H7" s="198" t="s">
        <v>121</v>
      </c>
      <c r="J7" s="188" t="s">
        <v>0</v>
      </c>
      <c r="K7" s="200" t="s">
        <v>1</v>
      </c>
      <c r="L7" s="198" t="s">
        <v>121</v>
      </c>
    </row>
    <row r="8" spans="2:12" s="9" customFormat="1" ht="19.5" customHeight="1">
      <c r="B8" s="194" t="s">
        <v>55</v>
      </c>
      <c r="C8" s="195">
        <v>3144206</v>
      </c>
      <c r="D8" s="196">
        <v>0.08999080293848369</v>
      </c>
      <c r="E8" s="21"/>
      <c r="F8" s="194" t="s">
        <v>55</v>
      </c>
      <c r="G8" s="62">
        <v>34268</v>
      </c>
      <c r="H8" s="187">
        <v>0.03735545195858812</v>
      </c>
      <c r="J8" s="203" t="s">
        <v>55</v>
      </c>
      <c r="K8" s="199">
        <v>25382970</v>
      </c>
      <c r="L8" s="187">
        <v>0.008235021398456159</v>
      </c>
    </row>
    <row r="9" spans="2:12" s="9" customFormat="1" ht="19.5" customHeight="1">
      <c r="B9" s="194" t="s">
        <v>2</v>
      </c>
      <c r="C9" s="195">
        <v>1828205</v>
      </c>
      <c r="D9" s="196">
        <v>0.11849929887501866</v>
      </c>
      <c r="E9" s="21"/>
      <c r="F9" s="194" t="s">
        <v>2</v>
      </c>
      <c r="G9" s="62">
        <v>24633</v>
      </c>
      <c r="H9" s="187">
        <v>0.07694661828356578</v>
      </c>
      <c r="J9" s="203" t="s">
        <v>2</v>
      </c>
      <c r="K9" s="199">
        <v>6637900</v>
      </c>
      <c r="L9" s="187">
        <v>0.05809757311352372</v>
      </c>
    </row>
    <row r="10" spans="2:12" s="9" customFormat="1" ht="19.5" customHeight="1">
      <c r="B10" s="194" t="s">
        <v>3</v>
      </c>
      <c r="C10" s="195">
        <v>894068</v>
      </c>
      <c r="D10" s="196">
        <v>-0.011002042003774278</v>
      </c>
      <c r="E10" s="21"/>
      <c r="F10" s="194" t="s">
        <v>3</v>
      </c>
      <c r="G10" s="62">
        <v>9914</v>
      </c>
      <c r="H10" s="187">
        <v>-0.007508259084993493</v>
      </c>
      <c r="J10" s="203" t="s">
        <v>3</v>
      </c>
      <c r="K10" s="199">
        <v>3275540</v>
      </c>
      <c r="L10" s="187">
        <v>-0.013398401155654644</v>
      </c>
    </row>
    <row r="11" spans="2:12" s="9" customFormat="1" ht="19.5" customHeight="1">
      <c r="B11" s="194" t="s">
        <v>56</v>
      </c>
      <c r="C11" s="195">
        <v>803536</v>
      </c>
      <c r="D11" s="196">
        <v>0.012747314795909365</v>
      </c>
      <c r="E11" s="21"/>
      <c r="F11" s="194" t="s">
        <v>56</v>
      </c>
      <c r="G11" s="62">
        <v>9450</v>
      </c>
      <c r="H11" s="187">
        <v>0.014057302285652967</v>
      </c>
      <c r="J11" s="203" t="s">
        <v>38</v>
      </c>
      <c r="K11" s="199">
        <v>2511876</v>
      </c>
      <c r="L11" s="187">
        <v>-0.14925747713262585</v>
      </c>
    </row>
    <row r="12" spans="2:12" s="9" customFormat="1" ht="19.5" customHeight="1">
      <c r="B12" s="194" t="s">
        <v>7</v>
      </c>
      <c r="C12" s="195">
        <v>777465</v>
      </c>
      <c r="D12" s="196">
        <v>0.01948316760795534</v>
      </c>
      <c r="E12" s="21"/>
      <c r="F12" s="194" t="s">
        <v>5</v>
      </c>
      <c r="G12" s="62">
        <v>8392</v>
      </c>
      <c r="H12" s="187">
        <v>0.02591687041564792</v>
      </c>
      <c r="J12" s="203" t="s">
        <v>16</v>
      </c>
      <c r="K12" s="199">
        <v>1679492</v>
      </c>
      <c r="L12" s="187">
        <v>-0.006751402205205724</v>
      </c>
    </row>
    <row r="13" spans="2:12" s="9" customFormat="1" ht="19.5" customHeight="1">
      <c r="B13" s="194" t="s">
        <v>5</v>
      </c>
      <c r="C13" s="195">
        <v>695458</v>
      </c>
      <c r="D13" s="196">
        <v>0.019668847858566103</v>
      </c>
      <c r="E13" s="21"/>
      <c r="F13" s="194" t="s">
        <v>17</v>
      </c>
      <c r="G13" s="62">
        <v>6356</v>
      </c>
      <c r="H13" s="187">
        <v>0.09209621993127148</v>
      </c>
      <c r="J13" s="203" t="s">
        <v>56</v>
      </c>
      <c r="K13" s="199">
        <v>1292282</v>
      </c>
      <c r="L13" s="187">
        <v>0.023768913211738452</v>
      </c>
    </row>
    <row r="14" spans="2:12" s="9" customFormat="1" ht="19.5" customHeight="1">
      <c r="B14" s="194" t="s">
        <v>8</v>
      </c>
      <c r="C14" s="195">
        <v>477702</v>
      </c>
      <c r="D14" s="196">
        <v>-0.05626434760619698</v>
      </c>
      <c r="E14" s="21"/>
      <c r="F14" s="194" t="s">
        <v>7</v>
      </c>
      <c r="G14" s="62">
        <v>5829</v>
      </c>
      <c r="H14" s="187">
        <v>0.0500810664745091</v>
      </c>
      <c r="J14" s="203" t="s">
        <v>17</v>
      </c>
      <c r="K14" s="199">
        <v>977108</v>
      </c>
      <c r="L14" s="187">
        <v>0.024041887801728837</v>
      </c>
    </row>
    <row r="15" spans="2:12" s="49" customFormat="1" ht="19.5" customHeight="1">
      <c r="B15" s="194" t="s">
        <v>12</v>
      </c>
      <c r="C15" s="195">
        <v>425282</v>
      </c>
      <c r="D15" s="196">
        <v>-0.01854753657236355</v>
      </c>
      <c r="E15" s="21"/>
      <c r="F15" s="194" t="s">
        <v>16</v>
      </c>
      <c r="G15" s="62">
        <v>5144</v>
      </c>
      <c r="H15" s="187">
        <v>0.017002767892447607</v>
      </c>
      <c r="J15" s="203" t="s">
        <v>7</v>
      </c>
      <c r="K15" s="199">
        <v>823310</v>
      </c>
      <c r="L15" s="187">
        <v>0.015019842761984252</v>
      </c>
    </row>
    <row r="16" spans="2:12" s="49" customFormat="1" ht="19.5" customHeight="1">
      <c r="B16" s="194" t="s">
        <v>10</v>
      </c>
      <c r="C16" s="195">
        <v>312672</v>
      </c>
      <c r="D16" s="196">
        <v>-0.030257918046819755</v>
      </c>
      <c r="E16" s="21"/>
      <c r="F16" s="194" t="s">
        <v>8</v>
      </c>
      <c r="G16" s="62">
        <v>4850</v>
      </c>
      <c r="H16" s="187">
        <v>-0.03865213082259663</v>
      </c>
      <c r="J16" s="203" t="s">
        <v>15</v>
      </c>
      <c r="K16" s="199">
        <v>448019</v>
      </c>
      <c r="L16" s="187">
        <v>-0.007918599630199625</v>
      </c>
    </row>
    <row r="17" spans="2:12" s="49" customFormat="1" ht="19.5" customHeight="1">
      <c r="B17" s="194" t="s">
        <v>17</v>
      </c>
      <c r="C17" s="195">
        <v>296825</v>
      </c>
      <c r="D17" s="196">
        <v>0.24779300487640826</v>
      </c>
      <c r="E17" s="21"/>
      <c r="F17" s="194" t="s">
        <v>15</v>
      </c>
      <c r="G17" s="62">
        <v>4492</v>
      </c>
      <c r="H17" s="187">
        <v>0.13635213761699974</v>
      </c>
      <c r="J17" s="203" t="s">
        <v>12</v>
      </c>
      <c r="K17" s="199">
        <v>421300</v>
      </c>
      <c r="L17" s="187">
        <v>-0.11045516064803965</v>
      </c>
    </row>
    <row r="18" spans="2:12" s="49" customFormat="1" ht="19.5" customHeight="1">
      <c r="B18" s="194" t="s">
        <v>16</v>
      </c>
      <c r="C18" s="195">
        <v>291426</v>
      </c>
      <c r="D18" s="196">
        <v>0.10348509632860778</v>
      </c>
      <c r="E18" s="21"/>
      <c r="F18" s="194" t="s">
        <v>9</v>
      </c>
      <c r="G18" s="62">
        <v>4366</v>
      </c>
      <c r="H18" s="187">
        <v>0.16894243641231593</v>
      </c>
      <c r="J18" s="203" t="s">
        <v>8</v>
      </c>
      <c r="K18" s="199">
        <v>363063</v>
      </c>
      <c r="L18" s="187">
        <v>-0.0693627394437139</v>
      </c>
    </row>
    <row r="19" spans="2:12" s="49" customFormat="1" ht="19.5" customHeight="1">
      <c r="B19" s="194" t="s">
        <v>15</v>
      </c>
      <c r="C19" s="195">
        <v>244855</v>
      </c>
      <c r="D19" s="196">
        <v>0.2640482791019426</v>
      </c>
      <c r="E19" s="21"/>
      <c r="F19" s="194" t="s">
        <v>60</v>
      </c>
      <c r="G19" s="62">
        <v>4358</v>
      </c>
      <c r="H19" s="187">
        <v>-0.015363759602349751</v>
      </c>
      <c r="J19" s="203" t="s">
        <v>5</v>
      </c>
      <c r="K19" s="199">
        <v>329754</v>
      </c>
      <c r="L19" s="187">
        <v>-0.3678053381697156</v>
      </c>
    </row>
    <row r="20" spans="2:12" s="49" customFormat="1" ht="19.5" customHeight="1">
      <c r="B20" s="194" t="s">
        <v>9</v>
      </c>
      <c r="C20" s="195">
        <v>240887</v>
      </c>
      <c r="D20" s="196">
        <v>0.10288670649909576</v>
      </c>
      <c r="E20" s="21"/>
      <c r="F20" s="194" t="s">
        <v>12</v>
      </c>
      <c r="G20" s="62">
        <v>3754</v>
      </c>
      <c r="H20" s="187">
        <v>-0.06779240129128383</v>
      </c>
      <c r="J20" s="203" t="s">
        <v>9</v>
      </c>
      <c r="K20" s="199">
        <v>267041</v>
      </c>
      <c r="L20" s="187">
        <v>-0.22182007862198794</v>
      </c>
    </row>
    <row r="21" spans="2:12" s="49" customFormat="1" ht="19.5" customHeight="1">
      <c r="B21" s="194" t="s">
        <v>21</v>
      </c>
      <c r="C21" s="195">
        <v>217878</v>
      </c>
      <c r="D21" s="196">
        <v>0.1383147687613634</v>
      </c>
      <c r="E21" s="21"/>
      <c r="F21" s="194" t="s">
        <v>10</v>
      </c>
      <c r="G21" s="62">
        <v>3237</v>
      </c>
      <c r="H21" s="187">
        <v>-0.04343971631205674</v>
      </c>
      <c r="J21" s="203" t="s">
        <v>10</v>
      </c>
      <c r="K21" s="199">
        <v>246644</v>
      </c>
      <c r="L21" s="187">
        <v>-0.1730736993153762</v>
      </c>
    </row>
    <row r="22" spans="2:12" s="49" customFormat="1" ht="19.5" customHeight="1">
      <c r="B22" s="194" t="s">
        <v>14</v>
      </c>
      <c r="C22" s="195">
        <v>131975</v>
      </c>
      <c r="D22" s="196">
        <v>0.2503197445832899</v>
      </c>
      <c r="E22" s="21"/>
      <c r="F22" s="194" t="s">
        <v>111</v>
      </c>
      <c r="G22" s="62">
        <v>3091</v>
      </c>
      <c r="H22" s="187">
        <v>0.32376873661670236</v>
      </c>
      <c r="J22" s="203" t="s">
        <v>11</v>
      </c>
      <c r="K22" s="199">
        <v>224552</v>
      </c>
      <c r="L22" s="187">
        <v>0.1233666179737058</v>
      </c>
    </row>
    <row r="23" spans="2:12" s="49" customFormat="1" ht="19.5" customHeight="1">
      <c r="B23" s="194" t="s">
        <v>52</v>
      </c>
      <c r="C23" s="195">
        <v>97805</v>
      </c>
      <c r="D23" s="196">
        <v>0.4733440790563849</v>
      </c>
      <c r="E23" s="21"/>
      <c r="F23" s="194" t="s">
        <v>34</v>
      </c>
      <c r="G23" s="62">
        <v>2536</v>
      </c>
      <c r="H23" s="187">
        <v>-0.25934579439252337</v>
      </c>
      <c r="J23" s="203" t="s">
        <v>14</v>
      </c>
      <c r="K23" s="199">
        <v>217170</v>
      </c>
      <c r="L23" s="187">
        <v>-0.239499653315217</v>
      </c>
    </row>
    <row r="24" spans="2:12" s="49" customFormat="1" ht="19.5" customHeight="1">
      <c r="B24" s="194" t="s">
        <v>20</v>
      </c>
      <c r="C24" s="195">
        <v>88440</v>
      </c>
      <c r="D24" s="196">
        <v>0.24039270687237027</v>
      </c>
      <c r="E24" s="21"/>
      <c r="F24" s="194" t="s">
        <v>21</v>
      </c>
      <c r="G24" s="62">
        <v>2164</v>
      </c>
      <c r="H24" s="187">
        <v>0.01596244131455399</v>
      </c>
      <c r="J24" s="203" t="s">
        <v>13</v>
      </c>
      <c r="K24" s="199">
        <v>193544</v>
      </c>
      <c r="L24" s="187">
        <v>-0.16572266045950257</v>
      </c>
    </row>
    <row r="25" spans="2:12" s="49" customFormat="1" ht="19.5" customHeight="1">
      <c r="B25" s="194" t="s">
        <v>24</v>
      </c>
      <c r="C25" s="195">
        <v>87288</v>
      </c>
      <c r="D25" s="196">
        <v>0.04005909968305412</v>
      </c>
      <c r="E25" s="21"/>
      <c r="F25" s="194" t="s">
        <v>14</v>
      </c>
      <c r="G25" s="62">
        <v>2022</v>
      </c>
      <c r="H25" s="187">
        <v>0.13531723750701852</v>
      </c>
      <c r="J25" s="203" t="s">
        <v>27</v>
      </c>
      <c r="K25" s="199">
        <v>122900</v>
      </c>
      <c r="L25" s="187">
        <v>0.5288351495248047</v>
      </c>
    </row>
    <row r="26" spans="2:12" s="49" customFormat="1" ht="19.5" customHeight="1">
      <c r="B26" s="194" t="s">
        <v>11</v>
      </c>
      <c r="C26" s="195">
        <v>83251</v>
      </c>
      <c r="D26" s="196">
        <v>0.14752991123118486</v>
      </c>
      <c r="E26" s="21"/>
      <c r="F26" s="194" t="s">
        <v>11</v>
      </c>
      <c r="G26" s="62">
        <v>1755</v>
      </c>
      <c r="H26" s="187">
        <v>0.1882193635748138</v>
      </c>
      <c r="J26" s="203" t="s">
        <v>24</v>
      </c>
      <c r="K26" s="199">
        <v>118151</v>
      </c>
      <c r="L26" s="187">
        <v>0.05644771902215705</v>
      </c>
    </row>
    <row r="27" spans="2:12" s="49" customFormat="1" ht="19.5" customHeight="1">
      <c r="B27" s="194" t="s">
        <v>27</v>
      </c>
      <c r="C27" s="195">
        <v>81106</v>
      </c>
      <c r="D27" s="196">
        <v>0.22042824683630016</v>
      </c>
      <c r="E27" s="21"/>
      <c r="F27" s="194" t="s">
        <v>24</v>
      </c>
      <c r="G27" s="62">
        <v>1726</v>
      </c>
      <c r="H27" s="187">
        <v>0.08281053952321205</v>
      </c>
      <c r="J27" s="203" t="s">
        <v>28</v>
      </c>
      <c r="K27" s="199">
        <v>84738</v>
      </c>
      <c r="L27" s="187">
        <v>-0.6182457088795783</v>
      </c>
    </row>
    <row r="28" spans="2:12" s="49" customFormat="1" ht="19.5" customHeight="1">
      <c r="B28" s="194" t="s">
        <v>111</v>
      </c>
      <c r="C28" s="195">
        <v>69465</v>
      </c>
      <c r="D28" s="196">
        <v>0.1650705264746826</v>
      </c>
      <c r="E28" s="21"/>
      <c r="F28" s="194" t="s">
        <v>27</v>
      </c>
      <c r="G28" s="62">
        <v>1404</v>
      </c>
      <c r="H28" s="187">
        <v>0.055639097744360905</v>
      </c>
      <c r="J28" s="203" t="s">
        <v>32</v>
      </c>
      <c r="K28" s="199">
        <v>32360</v>
      </c>
      <c r="L28" s="187">
        <v>0.27356448502499114</v>
      </c>
    </row>
    <row r="29" spans="2:12" s="49" customFormat="1" ht="19.5" customHeight="1">
      <c r="B29" s="194" t="s">
        <v>112</v>
      </c>
      <c r="C29" s="195">
        <v>68541</v>
      </c>
      <c r="D29" s="196">
        <v>0.6166474042974739</v>
      </c>
      <c r="E29" s="21"/>
      <c r="F29" s="194" t="s">
        <v>25</v>
      </c>
      <c r="G29" s="62">
        <v>1373</v>
      </c>
      <c r="H29" s="187">
        <v>0.09228321400159109</v>
      </c>
      <c r="J29" s="203" t="s">
        <v>18</v>
      </c>
      <c r="K29" s="199">
        <v>27696</v>
      </c>
      <c r="L29" s="187">
        <v>-0.2729754560966006</v>
      </c>
    </row>
    <row r="30" spans="2:12" s="49" customFormat="1" ht="19.5" customHeight="1">
      <c r="B30" s="194" t="s">
        <v>18</v>
      </c>
      <c r="C30" s="195">
        <v>64183</v>
      </c>
      <c r="D30" s="196">
        <v>0.5124301906355303</v>
      </c>
      <c r="E30" s="21"/>
      <c r="F30" s="194" t="s">
        <v>20</v>
      </c>
      <c r="G30" s="62">
        <v>1356</v>
      </c>
      <c r="H30" s="187">
        <v>0.020316027088036117</v>
      </c>
      <c r="J30" s="203" t="s">
        <v>49</v>
      </c>
      <c r="K30" s="199">
        <v>12507</v>
      </c>
      <c r="L30" s="187">
        <v>-0.17078830471391632</v>
      </c>
    </row>
    <row r="31" spans="2:12" s="49" customFormat="1" ht="19.5" customHeight="1">
      <c r="B31" s="194" t="s">
        <v>19</v>
      </c>
      <c r="C31" s="195">
        <v>60371</v>
      </c>
      <c r="D31" s="196">
        <v>0.1774193548387097</v>
      </c>
      <c r="E31" s="21"/>
      <c r="F31" s="194" t="s">
        <v>18</v>
      </c>
      <c r="G31" s="62">
        <v>1306</v>
      </c>
      <c r="H31" s="187">
        <v>0.34917355371900827</v>
      </c>
      <c r="J31" s="203" t="s">
        <v>20</v>
      </c>
      <c r="K31" s="199">
        <v>10409</v>
      </c>
      <c r="L31" s="187">
        <v>-0.6392152784998787</v>
      </c>
    </row>
    <row r="32" spans="2:12" s="49" customFormat="1" ht="19.5" customHeight="1">
      <c r="B32" s="194" t="s">
        <v>13</v>
      </c>
      <c r="C32" s="195">
        <v>56068</v>
      </c>
      <c r="D32" s="196">
        <v>0.09554886865449998</v>
      </c>
      <c r="E32" s="21"/>
      <c r="F32" s="194" t="s">
        <v>13</v>
      </c>
      <c r="G32" s="62">
        <v>1261</v>
      </c>
      <c r="H32" s="187">
        <v>0.15688073394495414</v>
      </c>
      <c r="J32" s="203" t="s">
        <v>111</v>
      </c>
      <c r="K32" s="199">
        <v>6561</v>
      </c>
      <c r="L32" s="187">
        <v>0.11222241057806408</v>
      </c>
    </row>
    <row r="33" spans="2:12" s="49" customFormat="1" ht="19.5" customHeight="1">
      <c r="B33" s="194" t="s">
        <v>26</v>
      </c>
      <c r="C33" s="195">
        <v>43754</v>
      </c>
      <c r="D33" s="196">
        <v>0.01564531104921077</v>
      </c>
      <c r="E33" s="21"/>
      <c r="F33" s="194" t="s">
        <v>19</v>
      </c>
      <c r="G33" s="62">
        <v>1229</v>
      </c>
      <c r="H33" s="187">
        <v>0.150749063670412</v>
      </c>
      <c r="J33" s="203" t="s">
        <v>112</v>
      </c>
      <c r="K33" s="199">
        <v>4409</v>
      </c>
      <c r="L33" s="187">
        <v>-0.20400794367214298</v>
      </c>
    </row>
    <row r="34" spans="2:12" s="49" customFormat="1" ht="19.5" customHeight="1">
      <c r="B34" s="194" t="s">
        <v>25</v>
      </c>
      <c r="C34" s="195">
        <v>37931</v>
      </c>
      <c r="D34" s="196">
        <v>0.28015524805939923</v>
      </c>
      <c r="E34" s="21"/>
      <c r="F34" s="194" t="s">
        <v>26</v>
      </c>
      <c r="G34" s="62">
        <v>1185</v>
      </c>
      <c r="H34" s="187">
        <v>0.34965831435079725</v>
      </c>
      <c r="J34" s="203" t="s">
        <v>21</v>
      </c>
      <c r="K34" s="199">
        <v>3867</v>
      </c>
      <c r="L34" s="187">
        <v>-0.8565971964696284</v>
      </c>
    </row>
    <row r="35" spans="2:12" s="49" customFormat="1" ht="19.5" customHeight="1">
      <c r="B35" s="194" t="s">
        <v>37</v>
      </c>
      <c r="C35" s="195">
        <v>27677</v>
      </c>
      <c r="D35" s="196">
        <v>0.5978869580278275</v>
      </c>
      <c r="E35" s="21"/>
      <c r="F35" s="203" t="s">
        <v>52</v>
      </c>
      <c r="G35" s="62">
        <v>1177</v>
      </c>
      <c r="H35" s="187">
        <v>0.3847058823529412</v>
      </c>
      <c r="J35" s="203" t="s">
        <v>36</v>
      </c>
      <c r="K35" s="199">
        <v>3455</v>
      </c>
      <c r="L35" s="187">
        <v>-0.40297217902194576</v>
      </c>
    </row>
    <row r="36" spans="2:12" s="49" customFormat="1" ht="19.5" customHeight="1">
      <c r="B36" s="194" t="s">
        <v>32</v>
      </c>
      <c r="C36" s="195">
        <v>24830</v>
      </c>
      <c r="D36" s="196">
        <v>0.2060423547697688</v>
      </c>
      <c r="E36" s="21"/>
      <c r="F36" s="194" t="s">
        <v>112</v>
      </c>
      <c r="G36" s="62">
        <v>1155</v>
      </c>
      <c r="H36" s="187">
        <v>0.055758683729433274</v>
      </c>
      <c r="J36" s="203" t="s">
        <v>33</v>
      </c>
      <c r="K36" s="199">
        <v>3389</v>
      </c>
      <c r="L36" s="187">
        <v>-0.598221695317131</v>
      </c>
    </row>
    <row r="37" spans="2:12" s="49" customFormat="1" ht="19.5" customHeight="1">
      <c r="B37" s="194" t="s">
        <v>33</v>
      </c>
      <c r="C37" s="195">
        <v>24205</v>
      </c>
      <c r="D37" s="196">
        <v>0.4582203747213688</v>
      </c>
      <c r="E37" s="21"/>
      <c r="F37" s="194" t="s">
        <v>51</v>
      </c>
      <c r="G37" s="62">
        <v>1098</v>
      </c>
      <c r="H37" s="187">
        <v>0.3505535055350554</v>
      </c>
      <c r="J37" s="203" t="s">
        <v>19</v>
      </c>
      <c r="K37" s="199">
        <v>2330</v>
      </c>
      <c r="L37" s="187">
        <v>-0.4819919964428635</v>
      </c>
    </row>
    <row r="38" spans="2:12" s="49" customFormat="1" ht="19.5" customHeight="1">
      <c r="B38" s="194" t="s">
        <v>36</v>
      </c>
      <c r="C38" s="195">
        <v>24051</v>
      </c>
      <c r="D38" s="196">
        <v>0.1300037586919752</v>
      </c>
      <c r="E38" s="21"/>
      <c r="F38" s="194" t="s">
        <v>36</v>
      </c>
      <c r="G38" s="62">
        <v>848</v>
      </c>
      <c r="H38" s="187">
        <v>0.2148997134670487</v>
      </c>
      <c r="J38" s="203" t="s">
        <v>37</v>
      </c>
      <c r="K38" s="199">
        <v>727</v>
      </c>
      <c r="L38" s="187">
        <v>-0.9748590794342429</v>
      </c>
    </row>
    <row r="39" spans="2:12" s="49" customFormat="1" ht="19.5" customHeight="1">
      <c r="B39" s="194" t="s">
        <v>28</v>
      </c>
      <c r="C39" s="195">
        <v>22359</v>
      </c>
      <c r="D39" s="196">
        <v>0.6710762331838565</v>
      </c>
      <c r="E39" s="21"/>
      <c r="F39" s="194" t="s">
        <v>32</v>
      </c>
      <c r="G39" s="62">
        <v>847</v>
      </c>
      <c r="H39" s="187">
        <v>0.22753623188405797</v>
      </c>
      <c r="J39" s="203" t="s">
        <v>60</v>
      </c>
      <c r="K39" s="199">
        <v>300</v>
      </c>
      <c r="L39" s="187" t="s">
        <v>120</v>
      </c>
    </row>
    <row r="40" spans="2:12" s="49" customFormat="1" ht="19.5" customHeight="1">
      <c r="B40" s="194" t="s">
        <v>49</v>
      </c>
      <c r="C40" s="195">
        <v>11216</v>
      </c>
      <c r="D40" s="196">
        <v>0.11446740858505565</v>
      </c>
      <c r="E40" s="21"/>
      <c r="F40" s="194" t="s">
        <v>33</v>
      </c>
      <c r="G40" s="62">
        <v>785</v>
      </c>
      <c r="H40" s="187">
        <v>0.24208860759493672</v>
      </c>
      <c r="J40" s="203" t="s">
        <v>50</v>
      </c>
      <c r="K40" s="199">
        <v>257</v>
      </c>
      <c r="L40" s="187">
        <v>-0.3558897243107769</v>
      </c>
    </row>
    <row r="41" spans="2:12" s="49" customFormat="1" ht="19.5" customHeight="1">
      <c r="B41" s="194" t="s">
        <v>31</v>
      </c>
      <c r="C41" s="195">
        <v>6432</v>
      </c>
      <c r="D41" s="196">
        <v>1.2248356969906606</v>
      </c>
      <c r="E41" s="21"/>
      <c r="F41" s="194" t="s">
        <v>38</v>
      </c>
      <c r="G41" s="62">
        <v>763</v>
      </c>
      <c r="H41" s="187">
        <v>-0.16703056768558952</v>
      </c>
      <c r="J41" s="203" t="s">
        <v>26</v>
      </c>
      <c r="K41" s="199">
        <v>254</v>
      </c>
      <c r="L41" s="187">
        <v>-0.7120181405895691</v>
      </c>
    </row>
    <row r="42" spans="2:12" s="49" customFormat="1" ht="19.5" customHeight="1">
      <c r="B42" s="194" t="s">
        <v>38</v>
      </c>
      <c r="C42" s="195">
        <v>5693</v>
      </c>
      <c r="D42" s="196">
        <v>-0.19087549744172824</v>
      </c>
      <c r="E42" s="21"/>
      <c r="F42" s="194" t="s">
        <v>88</v>
      </c>
      <c r="G42" s="62">
        <v>751</v>
      </c>
      <c r="H42" s="187">
        <v>-0.12674418604651164</v>
      </c>
      <c r="J42" s="203" t="s">
        <v>92</v>
      </c>
      <c r="K42" s="199">
        <v>174</v>
      </c>
      <c r="L42" s="187">
        <v>-0.24347826086956523</v>
      </c>
    </row>
    <row r="43" spans="2:12" s="49" customFormat="1" ht="19.5" customHeight="1">
      <c r="B43" s="194" t="s">
        <v>29</v>
      </c>
      <c r="C43" s="195">
        <v>4284</v>
      </c>
      <c r="D43" s="196">
        <v>-0.08147512864493997</v>
      </c>
      <c r="E43" s="21"/>
      <c r="F43" s="194" t="s">
        <v>37</v>
      </c>
      <c r="G43" s="62">
        <v>685</v>
      </c>
      <c r="H43" s="187">
        <v>0.26151012891344383</v>
      </c>
      <c r="J43" s="203" t="s">
        <v>52</v>
      </c>
      <c r="K43" s="199">
        <v>26</v>
      </c>
      <c r="L43" s="187">
        <v>-0.9433551198257081</v>
      </c>
    </row>
    <row r="44" spans="2:12" s="49" customFormat="1" ht="19.5" customHeight="1">
      <c r="B44" s="194" t="s">
        <v>54</v>
      </c>
      <c r="C44" s="195">
        <v>2571</v>
      </c>
      <c r="D44" s="196">
        <v>0.5267220902612827</v>
      </c>
      <c r="E44" s="21"/>
      <c r="F44" s="194" t="s">
        <v>28</v>
      </c>
      <c r="G44" s="62">
        <v>519</v>
      </c>
      <c r="H44" s="187">
        <v>0.33076923076923076</v>
      </c>
      <c r="J44" s="203" t="s">
        <v>58</v>
      </c>
      <c r="K44" s="199">
        <v>0</v>
      </c>
      <c r="L44" s="187" t="s">
        <v>120</v>
      </c>
    </row>
    <row r="45" spans="2:12" s="49" customFormat="1" ht="19.5" customHeight="1">
      <c r="B45" s="194" t="s">
        <v>50</v>
      </c>
      <c r="C45" s="195">
        <v>2423</v>
      </c>
      <c r="D45" s="196">
        <v>0.21758793969849247</v>
      </c>
      <c r="E45" s="21"/>
      <c r="F45" s="194" t="s">
        <v>30</v>
      </c>
      <c r="G45" s="62">
        <v>460</v>
      </c>
      <c r="H45" s="187">
        <v>-0.31547619047619047</v>
      </c>
      <c r="J45" s="203" t="s">
        <v>29</v>
      </c>
      <c r="K45" s="199">
        <v>0</v>
      </c>
      <c r="L45" s="187" t="s">
        <v>120</v>
      </c>
    </row>
    <row r="46" spans="2:12" s="49" customFormat="1" ht="19.5" customHeight="1">
      <c r="B46" s="194" t="s">
        <v>51</v>
      </c>
      <c r="C46" s="195">
        <v>2132</v>
      </c>
      <c r="D46" s="196">
        <v>0.27588270496708556</v>
      </c>
      <c r="E46" s="21"/>
      <c r="F46" s="194" t="s">
        <v>31</v>
      </c>
      <c r="G46" s="62">
        <v>447</v>
      </c>
      <c r="H46" s="187">
        <v>0.573943661971831</v>
      </c>
      <c r="J46" s="203" t="s">
        <v>30</v>
      </c>
      <c r="K46" s="199">
        <v>0</v>
      </c>
      <c r="L46" s="187" t="s">
        <v>120</v>
      </c>
    </row>
    <row r="47" spans="2:12" s="49" customFormat="1" ht="19.5" customHeight="1">
      <c r="B47" s="194" t="s">
        <v>35</v>
      </c>
      <c r="C47" s="195">
        <v>1827</v>
      </c>
      <c r="D47" s="196">
        <v>-0.07820383451059536</v>
      </c>
      <c r="E47" s="21"/>
      <c r="F47" s="194" t="s">
        <v>29</v>
      </c>
      <c r="G47" s="62">
        <v>345</v>
      </c>
      <c r="H47" s="187">
        <v>-0.1766109785202864</v>
      </c>
      <c r="J47" s="203" t="s">
        <v>31</v>
      </c>
      <c r="K47" s="199">
        <v>0</v>
      </c>
      <c r="L47" s="187" t="s">
        <v>120</v>
      </c>
    </row>
    <row r="48" spans="2:12" s="49" customFormat="1" ht="19.5" customHeight="1">
      <c r="B48" s="194" t="s">
        <v>92</v>
      </c>
      <c r="C48" s="195">
        <v>1671</v>
      </c>
      <c r="D48" s="196">
        <v>0.3378702962369896</v>
      </c>
      <c r="E48" s="21"/>
      <c r="F48" s="194" t="s">
        <v>49</v>
      </c>
      <c r="G48" s="62">
        <v>334</v>
      </c>
      <c r="H48" s="187">
        <v>0.018292682926829267</v>
      </c>
      <c r="J48" s="203" t="s">
        <v>54</v>
      </c>
      <c r="K48" s="199">
        <v>0</v>
      </c>
      <c r="L48" s="187" t="s">
        <v>120</v>
      </c>
    </row>
    <row r="49" spans="2:12" s="49" customFormat="1" ht="19.5" customHeight="1">
      <c r="B49" s="194" t="s">
        <v>30</v>
      </c>
      <c r="C49" s="195">
        <v>1028</v>
      </c>
      <c r="D49" s="196">
        <v>-0.33116460637605727</v>
      </c>
      <c r="E49" s="21"/>
      <c r="F49" s="194" t="s">
        <v>50</v>
      </c>
      <c r="G49" s="62">
        <v>274</v>
      </c>
      <c r="H49" s="187">
        <v>-0.014388489208633094</v>
      </c>
      <c r="J49" s="203" t="s">
        <v>51</v>
      </c>
      <c r="K49" s="199">
        <v>0</v>
      </c>
      <c r="L49" s="187" t="s">
        <v>120</v>
      </c>
    </row>
    <row r="50" spans="2:12" s="49" customFormat="1" ht="19.5" customHeight="1">
      <c r="B50" s="194" t="s">
        <v>58</v>
      </c>
      <c r="C50" s="195">
        <v>706</v>
      </c>
      <c r="D50" s="196">
        <v>-0.46555639666919</v>
      </c>
      <c r="E50" s="21"/>
      <c r="F50" s="194" t="s">
        <v>92</v>
      </c>
      <c r="G50" s="62">
        <v>223</v>
      </c>
      <c r="H50" s="187">
        <v>0.1377551020408163</v>
      </c>
      <c r="J50" s="203" t="s">
        <v>25</v>
      </c>
      <c r="K50" s="199">
        <v>0</v>
      </c>
      <c r="L50" s="187" t="s">
        <v>120</v>
      </c>
    </row>
    <row r="51" spans="2:12" s="49" customFormat="1" ht="19.5" customHeight="1">
      <c r="B51" s="194" t="s">
        <v>60</v>
      </c>
      <c r="C51" s="195">
        <v>0</v>
      </c>
      <c r="D51" s="196" t="s">
        <v>120</v>
      </c>
      <c r="E51" s="21"/>
      <c r="F51" s="194" t="s">
        <v>35</v>
      </c>
      <c r="G51" s="62">
        <v>222</v>
      </c>
      <c r="H51" s="187">
        <v>-0.5236051502145923</v>
      </c>
      <c r="J51" s="203" t="s">
        <v>35</v>
      </c>
      <c r="K51" s="199">
        <v>0</v>
      </c>
      <c r="L51" s="187" t="s">
        <v>120</v>
      </c>
    </row>
    <row r="52" spans="2:12" s="49" customFormat="1" ht="19.5" customHeight="1">
      <c r="B52" s="194" t="s">
        <v>34</v>
      </c>
      <c r="C52" s="195">
        <v>0</v>
      </c>
      <c r="D52" s="196" t="s">
        <v>120</v>
      </c>
      <c r="E52" s="21"/>
      <c r="F52" s="194" t="s">
        <v>54</v>
      </c>
      <c r="G52" s="62">
        <v>151</v>
      </c>
      <c r="H52" s="187">
        <v>0.055944055944055944</v>
      </c>
      <c r="J52" s="203" t="s">
        <v>88</v>
      </c>
      <c r="K52" s="199">
        <v>0</v>
      </c>
      <c r="L52" s="187" t="s">
        <v>120</v>
      </c>
    </row>
    <row r="53" spans="2:12" s="49" customFormat="1" ht="19.5" customHeight="1" thickBot="1">
      <c r="B53" s="194" t="s">
        <v>88</v>
      </c>
      <c r="C53" s="195">
        <v>0</v>
      </c>
      <c r="D53" s="196" t="s">
        <v>120</v>
      </c>
      <c r="E53" s="21"/>
      <c r="F53" s="194" t="s">
        <v>58</v>
      </c>
      <c r="G53" s="62">
        <v>103</v>
      </c>
      <c r="H53" s="187">
        <v>-0.14166666666666666</v>
      </c>
      <c r="J53" s="203" t="s">
        <v>34</v>
      </c>
      <c r="K53" s="199">
        <v>0</v>
      </c>
      <c r="L53" s="187" t="s">
        <v>120</v>
      </c>
    </row>
    <row r="54" spans="1:21" s="9" customFormat="1" ht="21.75" customHeight="1" thickBot="1">
      <c r="A54"/>
      <c r="B54" s="190" t="s">
        <v>39</v>
      </c>
      <c r="C54" s="192">
        <v>11783748</v>
      </c>
      <c r="D54" s="191">
        <v>0.07715428837510488</v>
      </c>
      <c r="E54" s="58"/>
      <c r="F54" s="190" t="s">
        <v>39</v>
      </c>
      <c r="G54" s="192">
        <v>162638</v>
      </c>
      <c r="H54" s="191">
        <v>0.04626014011206392</v>
      </c>
      <c r="I54" s="49"/>
      <c r="J54" s="190" t="s">
        <v>39</v>
      </c>
      <c r="K54" s="192">
        <v>45726075</v>
      </c>
      <c r="L54" s="191">
        <v>-0.0112340417250506</v>
      </c>
      <c r="M54" s="49"/>
      <c r="N54" s="49"/>
      <c r="O54" s="49"/>
      <c r="P54" s="49"/>
      <c r="Q54" s="49"/>
      <c r="R54" s="49"/>
      <c r="S54" s="49"/>
      <c r="T54" s="49"/>
      <c r="U54" s="49"/>
    </row>
    <row r="55" spans="2:18" ht="12.75">
      <c r="B55" s="6"/>
      <c r="C55" s="66"/>
      <c r="E55" s="19"/>
      <c r="F55" s="4"/>
      <c r="G55" s="66"/>
      <c r="H55" s="49"/>
      <c r="J55" s="49"/>
      <c r="K55" s="66"/>
      <c r="L55" s="67"/>
      <c r="N55" s="57"/>
      <c r="P55" s="4"/>
      <c r="Q55" s="26"/>
      <c r="R55" s="7"/>
    </row>
    <row r="56" spans="2:16" ht="12.75">
      <c r="B56" s="8" t="s">
        <v>67</v>
      </c>
      <c r="H56" s="26"/>
      <c r="P56" s="4"/>
    </row>
    <row r="57" spans="8:19" ht="12.75">
      <c r="H57" s="26"/>
      <c r="R57" s="27"/>
      <c r="S57" s="25"/>
    </row>
    <row r="58" spans="2:8" ht="12.75">
      <c r="B58" s="201" t="s">
        <v>109</v>
      </c>
      <c r="H58" s="26"/>
    </row>
    <row r="59" spans="8:19" ht="12.75">
      <c r="H59" s="26"/>
      <c r="I59" s="58"/>
      <c r="N59" s="58"/>
      <c r="P59" s="19"/>
      <c r="Q59" s="19"/>
      <c r="S59" s="19"/>
    </row>
    <row r="60" spans="6:12" ht="12.75">
      <c r="F60" s="19"/>
      <c r="G60" s="58"/>
      <c r="J60" s="58"/>
      <c r="L60" s="19"/>
    </row>
  </sheetData>
  <mergeCells count="5">
    <mergeCell ref="F4:I4"/>
    <mergeCell ref="D2:J2"/>
    <mergeCell ref="K6:L6"/>
    <mergeCell ref="G6:H6"/>
    <mergeCell ref="C6:D6"/>
  </mergeCells>
  <printOptions horizontalCentered="1" verticalCentered="1"/>
  <pageMargins left="0.75" right="0.75" top="1" bottom="1" header="0" footer="0"/>
  <pageSetup horizontalDpi="600" verticalDpi="600" orientation="landscape" paperSize="9" scale="5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zoomScale="75" zoomScaleNormal="75" workbookViewId="0" topLeftCell="A56">
      <selection activeCell="E5" sqref="E5:H69"/>
    </sheetView>
  </sheetViews>
  <sheetFormatPr defaultColWidth="11.421875" defaultRowHeight="12.75"/>
  <cols>
    <col min="1" max="1" width="19.421875" style="0" customWidth="1"/>
    <col min="2" max="2" width="25.57421875" style="92" customWidth="1"/>
    <col min="3" max="3" width="15.00390625" style="112" customWidth="1"/>
    <col min="4" max="4" width="5.00390625" style="7" customWidth="1"/>
    <col min="5" max="5" width="16.28125" style="19" customWidth="1"/>
    <col min="6" max="6" width="20.8515625" style="55" customWidth="1"/>
    <col min="7" max="7" width="16.421875" style="19" customWidth="1"/>
    <col min="8" max="8" width="14.57421875" style="113" customWidth="1"/>
    <col min="9" max="9" width="6.140625" style="55" customWidth="1"/>
    <col min="10" max="10" width="22.140625" style="0" customWidth="1"/>
  </cols>
  <sheetData>
    <row r="1" spans="2:9" ht="26.25">
      <c r="B1" s="89"/>
      <c r="C1" s="90"/>
      <c r="F1" s="60"/>
      <c r="G1" s="60"/>
      <c r="H1" s="91"/>
      <c r="I1" s="60"/>
    </row>
    <row r="2" spans="3:9" ht="15">
      <c r="C2" s="93"/>
      <c r="D2" s="3"/>
      <c r="E2" s="18"/>
      <c r="F2" s="52"/>
      <c r="G2" s="18"/>
      <c r="H2" s="94"/>
      <c r="I2" s="52"/>
    </row>
    <row r="3" spans="2:8" s="9" customFormat="1" ht="21.75" customHeight="1">
      <c r="B3" s="22"/>
      <c r="C3" s="14"/>
      <c r="D3" s="11"/>
      <c r="H3" s="95"/>
    </row>
    <row r="4" spans="1:10" s="9" customFormat="1" ht="31.5" customHeight="1">
      <c r="A4" s="96">
        <v>2004</v>
      </c>
      <c r="B4" s="97" t="s">
        <v>0</v>
      </c>
      <c r="C4" s="98" t="s">
        <v>1</v>
      </c>
      <c r="D4" s="13"/>
      <c r="E4" s="96">
        <v>2005</v>
      </c>
      <c r="H4" s="95"/>
      <c r="J4" s="96">
        <v>2004</v>
      </c>
    </row>
    <row r="5" spans="1:11" s="49" customFormat="1" ht="19.5" customHeight="1">
      <c r="A5" s="49" t="s">
        <v>70</v>
      </c>
      <c r="B5" s="65" t="s">
        <v>15</v>
      </c>
      <c r="C5" s="99">
        <f>K42</f>
        <v>2678595</v>
      </c>
      <c r="D5" s="21"/>
      <c r="E5" s="74" t="s">
        <v>83</v>
      </c>
      <c r="F5" s="68"/>
      <c r="G5" s="81" t="e">
        <f>SUM(G6:G8)</f>
        <v>#REF!</v>
      </c>
      <c r="H5" s="100" t="e">
        <f>G5/C53-1</f>
        <v>#REF!</v>
      </c>
      <c r="I5" s="9"/>
      <c r="J5" s="101" t="s">
        <v>18</v>
      </c>
      <c r="K5" s="102">
        <v>586239</v>
      </c>
    </row>
    <row r="6" spans="1:11" s="49" customFormat="1" ht="19.5" customHeight="1">
      <c r="A6" s="49" t="s">
        <v>70</v>
      </c>
      <c r="B6" s="65" t="s">
        <v>5</v>
      </c>
      <c r="C6" s="99">
        <f>K30</f>
        <v>12046277</v>
      </c>
      <c r="D6" s="21"/>
      <c r="E6" s="75"/>
      <c r="F6" s="84" t="s">
        <v>55</v>
      </c>
      <c r="G6" s="82" t="e">
        <f>LOOKUP(F6,PAXAPTOS,PAXTOT)</f>
        <v>#REF!</v>
      </c>
      <c r="H6" s="103" t="e">
        <f>G6/C52-1</f>
        <v>#REF!</v>
      </c>
      <c r="I6" s="9"/>
      <c r="J6" s="101" t="s">
        <v>58</v>
      </c>
      <c r="K6" s="102">
        <v>15055</v>
      </c>
    </row>
    <row r="7" spans="1:11" s="49" customFormat="1" ht="19.5" customHeight="1">
      <c r="A7" s="49" t="s">
        <v>70</v>
      </c>
      <c r="B7" s="104" t="s">
        <v>57</v>
      </c>
      <c r="C7" s="99">
        <f>K21</f>
        <v>1117447</v>
      </c>
      <c r="D7" s="21"/>
      <c r="E7" s="76"/>
      <c r="F7" s="69" t="s">
        <v>51</v>
      </c>
      <c r="G7" s="82" t="e">
        <f>LOOKUP(F7,PAXAPTOS,PAXTOT)</f>
        <v>#REF!</v>
      </c>
      <c r="H7" s="103" t="e">
        <f>G7/C50-1</f>
        <v>#REF!</v>
      </c>
      <c r="I7" s="9"/>
      <c r="J7" s="101" t="s">
        <v>8</v>
      </c>
      <c r="K7" s="102">
        <v>8571144</v>
      </c>
    </row>
    <row r="8" spans="1:11" s="49" customFormat="1" ht="19.5" customHeight="1">
      <c r="A8" s="49" t="s">
        <v>70</v>
      </c>
      <c r="B8" s="65" t="s">
        <v>22</v>
      </c>
      <c r="C8" s="99">
        <f>K19</f>
        <v>590931</v>
      </c>
      <c r="D8" s="21"/>
      <c r="E8" s="76"/>
      <c r="F8" s="69" t="s">
        <v>53</v>
      </c>
      <c r="G8" s="82" t="e">
        <f>LOOKUP(F8,PAXAPTOS,PAXTOT)</f>
        <v>#REF!</v>
      </c>
      <c r="H8" s="103" t="e">
        <f>G8/C51-1</f>
        <v>#REF!</v>
      </c>
      <c r="I8" s="9"/>
      <c r="J8" s="101" t="s">
        <v>89</v>
      </c>
      <c r="K8" s="102">
        <v>830930</v>
      </c>
    </row>
    <row r="9" spans="1:11" s="49" customFormat="1" ht="19.5" customHeight="1">
      <c r="A9" s="49" t="s">
        <v>70</v>
      </c>
      <c r="B9" s="65" t="s">
        <v>30</v>
      </c>
      <c r="C9" s="99">
        <f>K14</f>
        <v>19328</v>
      </c>
      <c r="D9" s="21"/>
      <c r="E9" s="77" t="s">
        <v>69</v>
      </c>
      <c r="F9" s="70"/>
      <c r="G9" s="83" t="e">
        <f>SUM(G10:G17)</f>
        <v>#REF!</v>
      </c>
      <c r="H9" s="100" t="e">
        <f>G9/C26-1</f>
        <v>#REF!</v>
      </c>
      <c r="I9" s="9"/>
      <c r="J9" s="101" t="s">
        <v>90</v>
      </c>
      <c r="K9" s="102">
        <v>943992</v>
      </c>
    </row>
    <row r="10" spans="1:11" s="49" customFormat="1" ht="19.5" customHeight="1">
      <c r="A10" s="49" t="s">
        <v>70</v>
      </c>
      <c r="B10" s="65" t="s">
        <v>19</v>
      </c>
      <c r="C10" s="99">
        <f>K8</f>
        <v>830930</v>
      </c>
      <c r="D10" s="21"/>
      <c r="E10" s="76"/>
      <c r="F10" s="69" t="s">
        <v>3</v>
      </c>
      <c r="G10" s="82" t="e">
        <f>LOOKUP(F10,PAXAPTOS,PAXTOT)</f>
        <v>#REF!</v>
      </c>
      <c r="H10" s="103" t="e">
        <f>G10/C23-1</f>
        <v>#REF!</v>
      </c>
      <c r="I10" s="9"/>
      <c r="J10" s="101" t="s">
        <v>91</v>
      </c>
      <c r="K10" s="102">
        <v>82596</v>
      </c>
    </row>
    <row r="11" spans="1:11" s="49" customFormat="1" ht="19.5" customHeight="1">
      <c r="A11" s="105" t="s">
        <v>70</v>
      </c>
      <c r="B11" s="106"/>
      <c r="C11" s="107">
        <f>SUM(C5:C10)</f>
        <v>17283508</v>
      </c>
      <c r="D11" s="21"/>
      <c r="E11" s="76"/>
      <c r="F11" s="69" t="s">
        <v>7</v>
      </c>
      <c r="G11" s="82" t="e">
        <f aca="true" t="shared" si="0" ref="G11:G68">LOOKUP(F11,PAXAPTOS,PAXTOT)</f>
        <v>#REF!</v>
      </c>
      <c r="H11" s="103" t="e">
        <f>G11/C18-1</f>
        <v>#REF!</v>
      </c>
      <c r="I11" s="9"/>
      <c r="J11" s="101" t="s">
        <v>2</v>
      </c>
      <c r="K11" s="102">
        <v>24558138</v>
      </c>
    </row>
    <row r="12" spans="1:11" s="49" customFormat="1" ht="19.5" customHeight="1">
      <c r="A12" s="49" t="s">
        <v>77</v>
      </c>
      <c r="B12" s="65" t="s">
        <v>28</v>
      </c>
      <c r="C12" s="99">
        <f>K50</f>
        <v>215213</v>
      </c>
      <c r="D12" s="21"/>
      <c r="E12" s="76"/>
      <c r="F12" s="69" t="s">
        <v>12</v>
      </c>
      <c r="G12" s="82" t="e">
        <f t="shared" si="0"/>
        <v>#REF!</v>
      </c>
      <c r="H12" s="103" t="e">
        <f>G12/C20-1</f>
        <v>#REF!</v>
      </c>
      <c r="I12" s="9"/>
      <c r="J12" s="101" t="s">
        <v>9</v>
      </c>
      <c r="K12" s="102">
        <v>3395773</v>
      </c>
    </row>
    <row r="13" spans="1:11" s="49" customFormat="1" ht="19.5" customHeight="1">
      <c r="A13" s="105" t="s">
        <v>77</v>
      </c>
      <c r="B13" s="106"/>
      <c r="C13" s="107">
        <f>SUM(C12)</f>
        <v>215213</v>
      </c>
      <c r="D13" s="21"/>
      <c r="E13" s="76"/>
      <c r="F13" s="69" t="s">
        <v>10</v>
      </c>
      <c r="G13" s="82" t="e">
        <f t="shared" si="0"/>
        <v>#REF!</v>
      </c>
      <c r="H13" s="103" t="e">
        <f>G13/C24-1</f>
        <v>#REF!</v>
      </c>
      <c r="I13" s="9"/>
      <c r="J13" s="101" t="s">
        <v>92</v>
      </c>
      <c r="K13" s="102">
        <v>15772</v>
      </c>
    </row>
    <row r="14" spans="1:11" s="49" customFormat="1" ht="19.5" customHeight="1">
      <c r="A14" s="49" t="s">
        <v>72</v>
      </c>
      <c r="B14" s="104" t="s">
        <v>56</v>
      </c>
      <c r="C14" s="99">
        <f>K34</f>
        <v>20416083</v>
      </c>
      <c r="D14" s="21"/>
      <c r="E14" s="76"/>
      <c r="F14" s="69" t="s">
        <v>16</v>
      </c>
      <c r="G14" s="82" t="e">
        <f t="shared" si="0"/>
        <v>#REF!</v>
      </c>
      <c r="H14" s="103" t="e">
        <f>G14/C19-1</f>
        <v>#REF!</v>
      </c>
      <c r="I14" s="9"/>
      <c r="J14" s="101" t="s">
        <v>93</v>
      </c>
      <c r="K14" s="102">
        <v>19328</v>
      </c>
    </row>
    <row r="15" spans="1:11" s="49" customFormat="1" ht="19.5" customHeight="1">
      <c r="A15" s="49" t="s">
        <v>72</v>
      </c>
      <c r="B15" s="65" t="s">
        <v>13</v>
      </c>
      <c r="C15" s="99">
        <f>K32</f>
        <v>2631334</v>
      </c>
      <c r="D15" s="21"/>
      <c r="E15" s="76"/>
      <c r="F15" s="69" t="s">
        <v>24</v>
      </c>
      <c r="G15" s="82" t="e">
        <f t="shared" si="0"/>
        <v>#REF!</v>
      </c>
      <c r="H15" s="103" t="e">
        <f>G15/C21-1</f>
        <v>#REF!</v>
      </c>
      <c r="I15" s="9"/>
      <c r="J15" s="101" t="s">
        <v>94</v>
      </c>
      <c r="K15" s="102">
        <v>144498</v>
      </c>
    </row>
    <row r="16" spans="1:11" s="49" customFormat="1" ht="19.5" customHeight="1">
      <c r="A16" s="49" t="s">
        <v>72</v>
      </c>
      <c r="B16" s="65" t="s">
        <v>11</v>
      </c>
      <c r="C16" s="99">
        <f>K20</f>
        <v>4171580</v>
      </c>
      <c r="D16" s="21"/>
      <c r="E16" s="76"/>
      <c r="F16" s="69" t="s">
        <v>49</v>
      </c>
      <c r="G16" s="82" t="e">
        <f t="shared" si="0"/>
        <v>#REF!</v>
      </c>
      <c r="H16" s="103" t="e">
        <f>G16/C25-1</f>
        <v>#REF!</v>
      </c>
      <c r="I16" s="9"/>
      <c r="J16" s="101" t="s">
        <v>95</v>
      </c>
      <c r="K16" s="102">
        <v>3917109</v>
      </c>
    </row>
    <row r="17" spans="1:11" s="49" customFormat="1" ht="19.5" customHeight="1">
      <c r="A17" s="105" t="s">
        <v>72</v>
      </c>
      <c r="B17" s="106"/>
      <c r="C17" s="107">
        <f>SUM(C14:C16)</f>
        <v>27218997</v>
      </c>
      <c r="D17" s="21"/>
      <c r="E17" s="76"/>
      <c r="F17" s="69" t="s">
        <v>50</v>
      </c>
      <c r="G17" s="82" t="e">
        <f t="shared" si="0"/>
        <v>#REF!</v>
      </c>
      <c r="H17" s="103" t="e">
        <f>G17/C22-1</f>
        <v>#REF!</v>
      </c>
      <c r="I17" s="9"/>
      <c r="J17" s="101" t="s">
        <v>21</v>
      </c>
      <c r="K17" s="102">
        <v>2962988</v>
      </c>
    </row>
    <row r="18" spans="1:11" s="49" customFormat="1" ht="19.5" customHeight="1">
      <c r="A18" s="49" t="s">
        <v>69</v>
      </c>
      <c r="B18" s="65" t="s">
        <v>7</v>
      </c>
      <c r="C18" s="99">
        <f>K44</f>
        <v>8632178</v>
      </c>
      <c r="D18" s="21"/>
      <c r="E18" s="77" t="s">
        <v>68</v>
      </c>
      <c r="F18" s="70"/>
      <c r="G18" s="83" t="e">
        <f>SUM(G19:G22)</f>
        <v>#REF!</v>
      </c>
      <c r="H18" s="100" t="e">
        <f>G18/C39-1</f>
        <v>#REF!</v>
      </c>
      <c r="I18" s="9"/>
      <c r="J18" s="101" t="s">
        <v>3</v>
      </c>
      <c r="K18" s="102">
        <v>9467494</v>
      </c>
    </row>
    <row r="19" spans="1:11" s="49" customFormat="1" ht="19.5" customHeight="1">
      <c r="A19" s="49" t="s">
        <v>69</v>
      </c>
      <c r="B19" s="65" t="s">
        <v>16</v>
      </c>
      <c r="C19" s="99">
        <f>K43</f>
        <v>3368988</v>
      </c>
      <c r="D19" s="21"/>
      <c r="E19" s="76"/>
      <c r="F19" s="69" t="s">
        <v>2</v>
      </c>
      <c r="G19" s="82" t="e">
        <f t="shared" si="0"/>
        <v>#REF!</v>
      </c>
      <c r="H19" s="103" t="e">
        <f>G19/C38-1</f>
        <v>#REF!</v>
      </c>
      <c r="I19" s="9"/>
      <c r="J19" s="101" t="s">
        <v>96</v>
      </c>
      <c r="K19" s="102">
        <v>590931</v>
      </c>
    </row>
    <row r="20" spans="1:11" s="49" customFormat="1" ht="19.5" customHeight="1">
      <c r="A20" s="49" t="s">
        <v>69</v>
      </c>
      <c r="B20" s="65" t="s">
        <v>12</v>
      </c>
      <c r="C20" s="99">
        <f>K24</f>
        <v>5517136</v>
      </c>
      <c r="D20" s="21"/>
      <c r="E20" s="76"/>
      <c r="F20" s="69" t="s">
        <v>21</v>
      </c>
      <c r="G20" s="82" t="e">
        <f t="shared" si="0"/>
        <v>#REF!</v>
      </c>
      <c r="H20" s="103" t="e">
        <f>G20/C37-1</f>
        <v>#REF!</v>
      </c>
      <c r="I20" s="9"/>
      <c r="J20" s="101" t="s">
        <v>97</v>
      </c>
      <c r="K20" s="102">
        <v>4171580</v>
      </c>
    </row>
    <row r="21" spans="1:11" s="49" customFormat="1" ht="19.5" customHeight="1">
      <c r="A21" s="49" t="s">
        <v>69</v>
      </c>
      <c r="B21" s="65" t="s">
        <v>24</v>
      </c>
      <c r="C21" s="99">
        <f>K23</f>
        <v>1015667</v>
      </c>
      <c r="D21" s="21"/>
      <c r="E21" s="76"/>
      <c r="F21" s="69" t="s">
        <v>25</v>
      </c>
      <c r="G21" s="82" t="e">
        <f t="shared" si="0"/>
        <v>#REF!</v>
      </c>
      <c r="H21" s="103" t="e">
        <f>G21/C36-1</f>
        <v>#REF!</v>
      </c>
      <c r="I21" s="9"/>
      <c r="J21" s="101" t="s">
        <v>98</v>
      </c>
      <c r="K21" s="102">
        <v>1117447</v>
      </c>
    </row>
    <row r="22" spans="1:11" s="49" customFormat="1" ht="19.5" customHeight="1">
      <c r="A22" s="49" t="s">
        <v>69</v>
      </c>
      <c r="B22" s="65" t="s">
        <v>50</v>
      </c>
      <c r="C22" s="99">
        <f>K22</f>
        <v>30774</v>
      </c>
      <c r="D22" s="21"/>
      <c r="E22" s="76"/>
      <c r="F22" s="69" t="s">
        <v>34</v>
      </c>
      <c r="G22" s="82" t="e">
        <f t="shared" si="0"/>
        <v>#REF!</v>
      </c>
      <c r="H22" s="103">
        <v>0</v>
      </c>
      <c r="I22" s="9"/>
      <c r="J22" s="101" t="s">
        <v>50</v>
      </c>
      <c r="K22" s="102">
        <v>30774</v>
      </c>
    </row>
    <row r="23" spans="1:11" s="49" customFormat="1" ht="19.5" customHeight="1">
      <c r="A23" s="49" t="s">
        <v>69</v>
      </c>
      <c r="B23" s="65" t="s">
        <v>3</v>
      </c>
      <c r="C23" s="99">
        <f>K18</f>
        <v>9467494</v>
      </c>
      <c r="D23" s="21"/>
      <c r="E23" s="77" t="s">
        <v>72</v>
      </c>
      <c r="F23" s="70"/>
      <c r="G23" s="83" t="e">
        <f>SUM(G24:G26)</f>
        <v>#REF!</v>
      </c>
      <c r="H23" s="100" t="e">
        <f>G23/C17-1</f>
        <v>#REF!</v>
      </c>
      <c r="I23" s="9"/>
      <c r="J23" s="101" t="s">
        <v>99</v>
      </c>
      <c r="K23" s="102">
        <v>1015667</v>
      </c>
    </row>
    <row r="24" spans="1:11" s="49" customFormat="1" ht="19.5" customHeight="1">
      <c r="A24" s="49" t="s">
        <v>69</v>
      </c>
      <c r="B24" s="65" t="s">
        <v>10</v>
      </c>
      <c r="C24" s="99">
        <f>K16</f>
        <v>3917109</v>
      </c>
      <c r="D24" s="21"/>
      <c r="E24" s="76"/>
      <c r="F24" s="69" t="s">
        <v>56</v>
      </c>
      <c r="G24" s="82" t="e">
        <f t="shared" si="0"/>
        <v>#REF!</v>
      </c>
      <c r="H24" s="103" t="e">
        <f>G24/C14-1</f>
        <v>#REF!</v>
      </c>
      <c r="I24" s="9"/>
      <c r="J24" s="101" t="s">
        <v>12</v>
      </c>
      <c r="K24" s="102">
        <v>5517136</v>
      </c>
    </row>
    <row r="25" spans="1:11" s="49" customFormat="1" ht="19.5" customHeight="1">
      <c r="A25" s="49" t="s">
        <v>69</v>
      </c>
      <c r="B25" s="65" t="s">
        <v>49</v>
      </c>
      <c r="C25" s="99">
        <f>K15</f>
        <v>144498</v>
      </c>
      <c r="D25" s="21"/>
      <c r="E25" s="76"/>
      <c r="F25" s="69" t="s">
        <v>11</v>
      </c>
      <c r="G25" s="82" t="e">
        <f t="shared" si="0"/>
        <v>#REF!</v>
      </c>
      <c r="H25" s="103" t="e">
        <f>G25/C16-1</f>
        <v>#REF!</v>
      </c>
      <c r="I25" s="9"/>
      <c r="J25" s="101" t="s">
        <v>31</v>
      </c>
      <c r="K25" s="102">
        <v>65187</v>
      </c>
    </row>
    <row r="26" spans="1:11" s="49" customFormat="1" ht="19.5" customHeight="1">
      <c r="A26" s="105" t="s">
        <v>69</v>
      </c>
      <c r="B26" s="106"/>
      <c r="C26" s="107">
        <f>SUM(C18:C25)</f>
        <v>32093844</v>
      </c>
      <c r="D26" s="21"/>
      <c r="E26" s="76"/>
      <c r="F26" s="69" t="s">
        <v>13</v>
      </c>
      <c r="G26" s="82" t="e">
        <f t="shared" si="0"/>
        <v>#REF!</v>
      </c>
      <c r="H26" s="103" t="e">
        <f>G26/C15-1</f>
        <v>#REF!</v>
      </c>
      <c r="I26" s="9"/>
      <c r="J26" s="101" t="s">
        <v>54</v>
      </c>
      <c r="K26" s="102">
        <v>38385</v>
      </c>
    </row>
    <row r="27" spans="1:11" s="49" customFormat="1" ht="19.5" customHeight="1">
      <c r="A27" s="49" t="s">
        <v>78</v>
      </c>
      <c r="B27" s="65" t="s">
        <v>26</v>
      </c>
      <c r="C27" s="99">
        <f>K40</f>
        <v>342559</v>
      </c>
      <c r="D27" s="21"/>
      <c r="E27" s="77" t="s">
        <v>70</v>
      </c>
      <c r="F27" s="70"/>
      <c r="G27" s="83" t="e">
        <f>SUM(G28:G33)</f>
        <v>#REF!</v>
      </c>
      <c r="H27" s="100" t="e">
        <f>G27/C11-1</f>
        <v>#REF!</v>
      </c>
      <c r="I27" s="9"/>
      <c r="J27" s="101" t="s">
        <v>55</v>
      </c>
      <c r="K27" s="102">
        <v>38718614</v>
      </c>
    </row>
    <row r="28" spans="1:11" s="49" customFormat="1" ht="19.5" customHeight="1">
      <c r="A28" s="105" t="s">
        <v>78</v>
      </c>
      <c r="B28" s="106"/>
      <c r="C28" s="107">
        <f>SUM(C27)</f>
        <v>342559</v>
      </c>
      <c r="D28" s="21"/>
      <c r="E28" s="78"/>
      <c r="F28" s="71" t="s">
        <v>5</v>
      </c>
      <c r="G28" s="82" t="e">
        <f t="shared" si="0"/>
        <v>#REF!</v>
      </c>
      <c r="H28" s="103" t="e">
        <f>G28/C6-1</f>
        <v>#REF!</v>
      </c>
      <c r="I28" s="9"/>
      <c r="J28" s="101" t="s">
        <v>60</v>
      </c>
      <c r="K28" s="102">
        <v>261</v>
      </c>
    </row>
    <row r="29" spans="1:11" s="49" customFormat="1" ht="19.5" customHeight="1">
      <c r="A29" s="49" t="s">
        <v>76</v>
      </c>
      <c r="B29" s="65" t="s">
        <v>37</v>
      </c>
      <c r="C29" s="99">
        <f>K47</f>
        <v>442218</v>
      </c>
      <c r="D29" s="21"/>
      <c r="E29" s="76"/>
      <c r="F29" s="69" t="s">
        <v>15</v>
      </c>
      <c r="G29" s="82" t="e">
        <f t="shared" si="0"/>
        <v>#REF!</v>
      </c>
      <c r="H29" s="103" t="e">
        <f>G29/C5-1</f>
        <v>#REF!</v>
      </c>
      <c r="I29" s="9"/>
      <c r="J29" s="101" t="s">
        <v>51</v>
      </c>
      <c r="K29" s="102">
        <v>25979</v>
      </c>
    </row>
    <row r="30" spans="1:11" s="49" customFormat="1" ht="19.5" customHeight="1">
      <c r="A30" s="49" t="s">
        <v>76</v>
      </c>
      <c r="B30" s="65" t="s">
        <v>35</v>
      </c>
      <c r="C30" s="99">
        <f>K38</f>
        <v>21553</v>
      </c>
      <c r="D30" s="21"/>
      <c r="E30" s="76"/>
      <c r="F30" s="69" t="s">
        <v>57</v>
      </c>
      <c r="G30" s="82" t="e">
        <f t="shared" si="0"/>
        <v>#REF!</v>
      </c>
      <c r="H30" s="103" t="e">
        <f>G30/C7-1</f>
        <v>#REF!</v>
      </c>
      <c r="I30" s="9"/>
      <c r="J30" s="101" t="s">
        <v>5</v>
      </c>
      <c r="K30" s="102">
        <v>12046277</v>
      </c>
    </row>
    <row r="31" spans="1:11" s="49" customFormat="1" ht="19.5" customHeight="1">
      <c r="A31" s="49" t="s">
        <v>76</v>
      </c>
      <c r="B31" s="65" t="s">
        <v>31</v>
      </c>
      <c r="C31" s="99">
        <f>K25</f>
        <v>65187</v>
      </c>
      <c r="D31" s="21"/>
      <c r="E31" s="76"/>
      <c r="F31" s="69" t="s">
        <v>19</v>
      </c>
      <c r="G31" s="82" t="e">
        <f t="shared" si="0"/>
        <v>#REF!</v>
      </c>
      <c r="H31" s="103" t="e">
        <f>G31/C10-1</f>
        <v>#REF!</v>
      </c>
      <c r="I31" s="9"/>
      <c r="J31" s="101" t="s">
        <v>100</v>
      </c>
      <c r="K31" s="102">
        <v>245102</v>
      </c>
    </row>
    <row r="32" spans="1:11" s="49" customFormat="1" ht="19.5" customHeight="1">
      <c r="A32" s="105" t="s">
        <v>76</v>
      </c>
      <c r="B32" s="106"/>
      <c r="C32" s="107">
        <f>SUM(C29:C31)</f>
        <v>528958</v>
      </c>
      <c r="D32" s="21"/>
      <c r="E32" s="76"/>
      <c r="F32" s="69" t="s">
        <v>22</v>
      </c>
      <c r="G32" s="82" t="e">
        <f t="shared" si="0"/>
        <v>#REF!</v>
      </c>
      <c r="H32" s="103" t="e">
        <f>G32/C8-1</f>
        <v>#REF!</v>
      </c>
      <c r="I32" s="9"/>
      <c r="J32" s="101" t="s">
        <v>13</v>
      </c>
      <c r="K32" s="102">
        <v>2631334</v>
      </c>
    </row>
    <row r="33" spans="1:11" s="49" customFormat="1" ht="19.5" customHeight="1">
      <c r="A33" s="49" t="s">
        <v>82</v>
      </c>
      <c r="B33" s="65" t="s">
        <v>58</v>
      </c>
      <c r="C33" s="99">
        <f>K6</f>
        <v>15055</v>
      </c>
      <c r="D33" s="21"/>
      <c r="E33" s="76"/>
      <c r="F33" s="69" t="s">
        <v>30</v>
      </c>
      <c r="G33" s="82" t="e">
        <f t="shared" si="0"/>
        <v>#REF!</v>
      </c>
      <c r="H33" s="103" t="e">
        <f>G33/C9-1</f>
        <v>#REF!</v>
      </c>
      <c r="I33" s="9"/>
      <c r="J33" s="101" t="s">
        <v>52</v>
      </c>
      <c r="K33" s="102">
        <v>848427</v>
      </c>
    </row>
    <row r="34" spans="1:11" s="49" customFormat="1" ht="19.5" customHeight="1">
      <c r="A34" s="105" t="s">
        <v>82</v>
      </c>
      <c r="B34" s="106"/>
      <c r="C34" s="107">
        <f>SUM(C33)</f>
        <v>15055</v>
      </c>
      <c r="D34" s="21"/>
      <c r="E34" s="77" t="s">
        <v>71</v>
      </c>
      <c r="F34" s="70"/>
      <c r="G34" s="83" t="e">
        <f>SUM(G35:G36)</f>
        <v>#REF!</v>
      </c>
      <c r="H34" s="100" t="e">
        <f>G34/C68-1</f>
        <v>#REF!</v>
      </c>
      <c r="I34" s="9"/>
      <c r="J34" s="101" t="s">
        <v>56</v>
      </c>
      <c r="K34" s="102">
        <v>20416083</v>
      </c>
    </row>
    <row r="35" spans="1:11" s="49" customFormat="1" ht="19.5" customHeight="1">
      <c r="A35" s="49" t="s">
        <v>68</v>
      </c>
      <c r="B35" s="65" t="s">
        <v>34</v>
      </c>
      <c r="C35" s="99">
        <f>K37</f>
        <v>0</v>
      </c>
      <c r="D35" s="21"/>
      <c r="E35" s="76"/>
      <c r="F35" s="69" t="s">
        <v>8</v>
      </c>
      <c r="G35" s="82" t="e">
        <f t="shared" si="0"/>
        <v>#REF!</v>
      </c>
      <c r="H35" s="103" t="e">
        <f>G35/C67-1</f>
        <v>#REF!</v>
      </c>
      <c r="I35" s="9"/>
      <c r="J35" s="101" t="s">
        <v>33</v>
      </c>
      <c r="K35" s="102">
        <v>321418</v>
      </c>
    </row>
    <row r="36" spans="1:11" s="49" customFormat="1" ht="19.5" customHeight="1">
      <c r="A36" s="49" t="s">
        <v>68</v>
      </c>
      <c r="B36" s="65" t="s">
        <v>25</v>
      </c>
      <c r="C36" s="99">
        <f>K36</f>
        <v>1138009</v>
      </c>
      <c r="D36" s="21"/>
      <c r="E36" s="79"/>
      <c r="F36" s="72" t="s">
        <v>17</v>
      </c>
      <c r="G36" s="82" t="e">
        <f t="shared" si="0"/>
        <v>#REF!</v>
      </c>
      <c r="H36" s="103" t="e">
        <f>G36/C66-1</f>
        <v>#REF!</v>
      </c>
      <c r="I36" s="9"/>
      <c r="J36" s="101" t="s">
        <v>101</v>
      </c>
      <c r="K36" s="102">
        <v>1138009</v>
      </c>
    </row>
    <row r="37" spans="1:11" s="49" customFormat="1" ht="19.5" customHeight="1">
      <c r="A37" s="49" t="s">
        <v>68</v>
      </c>
      <c r="B37" s="65" t="s">
        <v>21</v>
      </c>
      <c r="C37" s="99">
        <f>K17</f>
        <v>2962988</v>
      </c>
      <c r="D37" s="21"/>
      <c r="E37" s="77" t="s">
        <v>73</v>
      </c>
      <c r="F37" s="70"/>
      <c r="G37" s="83" t="e">
        <f>SUM(G38:G40)</f>
        <v>#REF!</v>
      </c>
      <c r="H37" s="100" t="e">
        <f>G37/C61-1</f>
        <v>#REF!</v>
      </c>
      <c r="I37" s="9"/>
      <c r="J37" s="101" t="s">
        <v>102</v>
      </c>
      <c r="K37" s="102">
        <v>0</v>
      </c>
    </row>
    <row r="38" spans="1:11" s="49" customFormat="1" ht="19.5" customHeight="1">
      <c r="A38" s="49" t="s">
        <v>68</v>
      </c>
      <c r="B38" s="65" t="s">
        <v>2</v>
      </c>
      <c r="C38" s="99">
        <f>K11</f>
        <v>24558138</v>
      </c>
      <c r="D38" s="21"/>
      <c r="E38" s="76"/>
      <c r="F38" s="69" t="s">
        <v>9</v>
      </c>
      <c r="G38" s="82" t="e">
        <f t="shared" si="0"/>
        <v>#REF!</v>
      </c>
      <c r="H38" s="103" t="e">
        <f>G38/C60-1</f>
        <v>#REF!</v>
      </c>
      <c r="I38" s="9"/>
      <c r="J38" s="101" t="s">
        <v>103</v>
      </c>
      <c r="K38" s="102">
        <v>21553</v>
      </c>
    </row>
    <row r="39" spans="1:11" s="49" customFormat="1" ht="19.5" customHeight="1">
      <c r="A39" s="105" t="s">
        <v>68</v>
      </c>
      <c r="B39" s="106"/>
      <c r="C39" s="107">
        <f>SUM(C35:C38)</f>
        <v>28659135</v>
      </c>
      <c r="D39" s="21"/>
      <c r="E39" s="76"/>
      <c r="F39" s="69" t="s">
        <v>36</v>
      </c>
      <c r="G39" s="82" t="e">
        <f t="shared" si="0"/>
        <v>#REF!</v>
      </c>
      <c r="H39" s="103" t="e">
        <f>G39/C59-1</f>
        <v>#REF!</v>
      </c>
      <c r="I39" s="9"/>
      <c r="J39" s="101" t="s">
        <v>36</v>
      </c>
      <c r="K39" s="102">
        <v>295533</v>
      </c>
    </row>
    <row r="40" spans="1:11" s="49" customFormat="1" ht="19.5" customHeight="1">
      <c r="A40" s="49" t="s">
        <v>85</v>
      </c>
      <c r="B40" s="65" t="s">
        <v>59</v>
      </c>
      <c r="C40" s="99">
        <f>K13</f>
        <v>15772</v>
      </c>
      <c r="D40" s="21"/>
      <c r="E40" s="76"/>
      <c r="F40" s="69" t="s">
        <v>38</v>
      </c>
      <c r="G40" s="82" t="e">
        <f t="shared" si="0"/>
        <v>#REF!</v>
      </c>
      <c r="H40" s="103" t="e">
        <f>G40/C58-1</f>
        <v>#REF!</v>
      </c>
      <c r="I40" s="9"/>
      <c r="J40" s="101" t="s">
        <v>26</v>
      </c>
      <c r="K40" s="102">
        <v>342559</v>
      </c>
    </row>
    <row r="41" spans="1:11" s="49" customFormat="1" ht="19.5" customHeight="1">
      <c r="A41" s="105" t="s">
        <v>85</v>
      </c>
      <c r="B41" s="106"/>
      <c r="C41" s="107">
        <f>SUM(C40)</f>
        <v>15772</v>
      </c>
      <c r="D41" s="21"/>
      <c r="E41" s="77" t="s">
        <v>84</v>
      </c>
      <c r="F41" s="70"/>
      <c r="G41" s="83" t="e">
        <f>SUM(G42:G44)</f>
        <v>#REF!</v>
      </c>
      <c r="H41" s="100" t="e">
        <f>G41/C47-1</f>
        <v>#REF!</v>
      </c>
      <c r="I41" s="9"/>
      <c r="J41" s="101" t="s">
        <v>14</v>
      </c>
      <c r="K41" s="102">
        <v>1580675</v>
      </c>
    </row>
    <row r="42" spans="1:11" s="49" customFormat="1" ht="19.5" customHeight="1">
      <c r="A42" s="49" t="s">
        <v>79</v>
      </c>
      <c r="B42" s="65" t="s">
        <v>29</v>
      </c>
      <c r="C42" s="99">
        <f>K10</f>
        <v>82596</v>
      </c>
      <c r="D42" s="21"/>
      <c r="E42" s="76"/>
      <c r="F42" s="69" t="s">
        <v>14</v>
      </c>
      <c r="G42" s="82" t="e">
        <f t="shared" si="0"/>
        <v>#REF!</v>
      </c>
      <c r="H42" s="103" t="e">
        <f>G42/C45-1</f>
        <v>#REF!</v>
      </c>
      <c r="I42" s="9"/>
      <c r="J42" s="101" t="s">
        <v>15</v>
      </c>
      <c r="K42" s="102">
        <v>2678595</v>
      </c>
    </row>
    <row r="43" spans="1:11" s="49" customFormat="1" ht="19.5" customHeight="1">
      <c r="A43" s="105" t="s">
        <v>79</v>
      </c>
      <c r="B43" s="106"/>
      <c r="C43" s="107">
        <f>SUM(C42)</f>
        <v>82596</v>
      </c>
      <c r="D43" s="21"/>
      <c r="E43" s="76"/>
      <c r="F43" s="69" t="s">
        <v>27</v>
      </c>
      <c r="G43" s="82" t="e">
        <f t="shared" si="0"/>
        <v>#REF!</v>
      </c>
      <c r="H43" s="103" t="e">
        <f>G43/C44-1</f>
        <v>#REF!</v>
      </c>
      <c r="I43" s="9"/>
      <c r="J43" s="101" t="s">
        <v>16</v>
      </c>
      <c r="K43" s="102">
        <v>3368988</v>
      </c>
    </row>
    <row r="44" spans="1:11" s="49" customFormat="1" ht="19.5" customHeight="1">
      <c r="A44" s="49" t="s">
        <v>84</v>
      </c>
      <c r="B44" s="65" t="s">
        <v>27</v>
      </c>
      <c r="C44" s="99">
        <f>K48</f>
        <v>911974</v>
      </c>
      <c r="D44" s="21"/>
      <c r="E44" s="76"/>
      <c r="F44" s="69" t="s">
        <v>18</v>
      </c>
      <c r="G44" s="82" t="e">
        <f t="shared" si="0"/>
        <v>#REF!</v>
      </c>
      <c r="H44" s="103" t="e">
        <f>G44/C46-1</f>
        <v>#REF!</v>
      </c>
      <c r="I44" s="9"/>
      <c r="J44" s="101" t="s">
        <v>7</v>
      </c>
      <c r="K44" s="102">
        <v>8632178</v>
      </c>
    </row>
    <row r="45" spans="1:11" s="49" customFormat="1" ht="19.5" customHeight="1">
      <c r="A45" s="49" t="s">
        <v>84</v>
      </c>
      <c r="B45" s="65" t="s">
        <v>14</v>
      </c>
      <c r="C45" s="99">
        <f>K41</f>
        <v>1580675</v>
      </c>
      <c r="D45" s="21"/>
      <c r="E45" s="77" t="s">
        <v>74</v>
      </c>
      <c r="F45" s="70"/>
      <c r="G45" s="83" t="e">
        <f>SUM(G46)</f>
        <v>#REF!</v>
      </c>
      <c r="H45" s="100" t="e">
        <f>G45/C65-1</f>
        <v>#REF!</v>
      </c>
      <c r="I45" s="9"/>
      <c r="J45" s="101" t="s">
        <v>39</v>
      </c>
      <c r="K45" s="102">
        <v>166146198</v>
      </c>
    </row>
    <row r="46" spans="1:11" s="49" customFormat="1" ht="19.5" customHeight="1">
      <c r="A46" s="49" t="s">
        <v>84</v>
      </c>
      <c r="B46" s="65" t="s">
        <v>18</v>
      </c>
      <c r="C46" s="99">
        <f>K5</f>
        <v>586239</v>
      </c>
      <c r="D46" s="21"/>
      <c r="E46" s="76"/>
      <c r="F46" s="69" t="s">
        <v>52</v>
      </c>
      <c r="G46" s="82" t="e">
        <f t="shared" si="0"/>
        <v>#REF!</v>
      </c>
      <c r="H46" s="103" t="e">
        <f>G46/C64-1</f>
        <v>#REF!</v>
      </c>
      <c r="I46" s="9"/>
      <c r="J46" s="101" t="s">
        <v>17</v>
      </c>
      <c r="K46" s="102">
        <v>3111951</v>
      </c>
    </row>
    <row r="47" spans="1:11" s="49" customFormat="1" ht="19.5" customHeight="1">
      <c r="A47" s="105" t="s">
        <v>84</v>
      </c>
      <c r="B47" s="106"/>
      <c r="C47" s="107">
        <f>SUM(C44:C46)</f>
        <v>3078888</v>
      </c>
      <c r="D47" s="21"/>
      <c r="E47" s="77" t="s">
        <v>80</v>
      </c>
      <c r="F47" s="70"/>
      <c r="G47" s="83" t="e">
        <f>SUM(G48)</f>
        <v>#REF!</v>
      </c>
      <c r="H47" s="100" t="e">
        <f>G47/C63-1</f>
        <v>#REF!</v>
      </c>
      <c r="I47" s="9"/>
      <c r="J47" s="101" t="s">
        <v>104</v>
      </c>
      <c r="K47" s="102">
        <v>442218</v>
      </c>
    </row>
    <row r="48" spans="1:11" s="49" customFormat="1" ht="19.5" customHeight="1">
      <c r="A48" s="49" t="s">
        <v>81</v>
      </c>
      <c r="B48" s="65" t="s">
        <v>54</v>
      </c>
      <c r="C48" s="99">
        <f>K26</f>
        <v>38385</v>
      </c>
      <c r="D48" s="21"/>
      <c r="E48" s="76"/>
      <c r="F48" s="69" t="s">
        <v>20</v>
      </c>
      <c r="G48" s="82" t="e">
        <f t="shared" si="0"/>
        <v>#REF!</v>
      </c>
      <c r="H48" s="103" t="e">
        <f>G48/C62-1</f>
        <v>#REF!</v>
      </c>
      <c r="I48" s="9"/>
      <c r="J48" s="101" t="s">
        <v>27</v>
      </c>
      <c r="K48" s="102">
        <v>911974</v>
      </c>
    </row>
    <row r="49" spans="1:11" s="49" customFormat="1" ht="19.5" customHeight="1">
      <c r="A49" s="105" t="s">
        <v>81</v>
      </c>
      <c r="B49" s="106"/>
      <c r="C49" s="107">
        <f>SUM(C48)</f>
        <v>38385</v>
      </c>
      <c r="D49" s="21"/>
      <c r="E49" s="77" t="s">
        <v>78</v>
      </c>
      <c r="F49" s="70"/>
      <c r="G49" s="83" t="e">
        <f>SUM(G50)</f>
        <v>#REF!</v>
      </c>
      <c r="H49" s="100" t="e">
        <f>G49/C28-1</f>
        <v>#REF!</v>
      </c>
      <c r="I49" s="9"/>
      <c r="J49" s="101" t="s">
        <v>38</v>
      </c>
      <c r="K49" s="102">
        <v>95094</v>
      </c>
    </row>
    <row r="50" spans="1:11" s="49" customFormat="1" ht="19.5" customHeight="1">
      <c r="A50" s="49" t="s">
        <v>83</v>
      </c>
      <c r="B50" s="65" t="s">
        <v>51</v>
      </c>
      <c r="C50" s="99">
        <f>K29</f>
        <v>25979</v>
      </c>
      <c r="D50" s="21"/>
      <c r="E50" s="76"/>
      <c r="F50" s="69" t="s">
        <v>26</v>
      </c>
      <c r="G50" s="82" t="e">
        <f t="shared" si="0"/>
        <v>#REF!</v>
      </c>
      <c r="H50" s="103" t="e">
        <f>G50/C27-1</f>
        <v>#REF!</v>
      </c>
      <c r="I50" s="9"/>
      <c r="J50" s="101" t="s">
        <v>105</v>
      </c>
      <c r="K50" s="102">
        <v>215213</v>
      </c>
    </row>
    <row r="51" spans="1:11" s="49" customFormat="1" ht="19.5" customHeight="1">
      <c r="A51" s="49" t="s">
        <v>83</v>
      </c>
      <c r="B51" s="104" t="s">
        <v>53</v>
      </c>
      <c r="C51" s="99">
        <f>K28</f>
        <v>261</v>
      </c>
      <c r="D51" s="21"/>
      <c r="E51" s="77" t="s">
        <v>76</v>
      </c>
      <c r="F51" s="70"/>
      <c r="G51" s="83" t="e">
        <f>SUM(G52:G54)</f>
        <v>#REF!</v>
      </c>
      <c r="H51" s="100" t="e">
        <f>G51/C32-1</f>
        <v>#REF!</v>
      </c>
      <c r="I51" s="9"/>
      <c r="J51" s="101"/>
      <c r="K51" s="102"/>
    </row>
    <row r="52" spans="1:11" s="49" customFormat="1" ht="19.5" customHeight="1">
      <c r="A52" s="49" t="s">
        <v>83</v>
      </c>
      <c r="B52" s="104" t="s">
        <v>55</v>
      </c>
      <c r="C52" s="99">
        <f>K27</f>
        <v>38718614</v>
      </c>
      <c r="D52" s="21"/>
      <c r="E52" s="76"/>
      <c r="F52" s="69" t="s">
        <v>37</v>
      </c>
      <c r="G52" s="82" t="e">
        <f t="shared" si="0"/>
        <v>#REF!</v>
      </c>
      <c r="H52" s="103" t="e">
        <f>G52/C29-1</f>
        <v>#REF!</v>
      </c>
      <c r="I52" s="9"/>
      <c r="J52" s="101"/>
      <c r="K52" s="102"/>
    </row>
    <row r="53" spans="1:11" s="49" customFormat="1" ht="19.5" customHeight="1">
      <c r="A53" s="105" t="s">
        <v>83</v>
      </c>
      <c r="B53" s="106"/>
      <c r="C53" s="107">
        <f>SUM(C50:C52)</f>
        <v>38744854</v>
      </c>
      <c r="D53" s="21"/>
      <c r="E53" s="76"/>
      <c r="F53" s="69" t="s">
        <v>31</v>
      </c>
      <c r="G53" s="82" t="e">
        <f t="shared" si="0"/>
        <v>#REF!</v>
      </c>
      <c r="H53" s="103" t="e">
        <f>G53/C31-1</f>
        <v>#REF!</v>
      </c>
      <c r="I53" s="9"/>
      <c r="J53" s="101"/>
      <c r="K53" s="102"/>
    </row>
    <row r="54" spans="1:10" s="49" customFormat="1" ht="19.5" customHeight="1">
      <c r="A54" s="49" t="s">
        <v>32</v>
      </c>
      <c r="B54" s="65" t="s">
        <v>32</v>
      </c>
      <c r="C54" s="99">
        <f>K31</f>
        <v>245102</v>
      </c>
      <c r="D54" s="21"/>
      <c r="E54" s="76"/>
      <c r="F54" s="69" t="s">
        <v>35</v>
      </c>
      <c r="G54" s="82" t="e">
        <f t="shared" si="0"/>
        <v>#REF!</v>
      </c>
      <c r="H54" s="103" t="e">
        <f>G54/C30-1</f>
        <v>#REF!</v>
      </c>
      <c r="I54" s="9"/>
      <c r="J54" s="9"/>
    </row>
    <row r="55" spans="1:10" s="49" customFormat="1" ht="19.5" customHeight="1">
      <c r="A55" s="105" t="s">
        <v>32</v>
      </c>
      <c r="B55" s="106"/>
      <c r="C55" s="107">
        <f>SUM(C54)</f>
        <v>245102</v>
      </c>
      <c r="D55" s="21"/>
      <c r="E55" s="77" t="s">
        <v>77</v>
      </c>
      <c r="F55" s="70"/>
      <c r="G55" s="83" t="e">
        <f>SUM(G56)</f>
        <v>#REF!</v>
      </c>
      <c r="H55" s="100" t="e">
        <f>G55/C13-1</f>
        <v>#REF!</v>
      </c>
      <c r="I55" s="9"/>
      <c r="J55" s="9"/>
    </row>
    <row r="56" spans="1:10" s="49" customFormat="1" ht="19.5" customHeight="1">
      <c r="A56" s="49" t="s">
        <v>75</v>
      </c>
      <c r="B56" s="65" t="s">
        <v>33</v>
      </c>
      <c r="C56" s="99">
        <f>K35</f>
        <v>321418</v>
      </c>
      <c r="D56" s="21"/>
      <c r="E56" s="76"/>
      <c r="F56" s="69" t="s">
        <v>28</v>
      </c>
      <c r="G56" s="82" t="e">
        <f t="shared" si="0"/>
        <v>#REF!</v>
      </c>
      <c r="H56" s="103" t="e">
        <f>G56/C12-1</f>
        <v>#REF!</v>
      </c>
      <c r="I56" s="9"/>
      <c r="J56" s="9"/>
    </row>
    <row r="57" spans="1:10" s="49" customFormat="1" ht="19.5" customHeight="1">
      <c r="A57" s="105" t="s">
        <v>75</v>
      </c>
      <c r="B57" s="106"/>
      <c r="C57" s="107">
        <f>SUM(C56)</f>
        <v>321418</v>
      </c>
      <c r="D57" s="21"/>
      <c r="E57" s="77" t="s">
        <v>75</v>
      </c>
      <c r="F57" s="70"/>
      <c r="G57" s="83" t="e">
        <f>SUM(G58)</f>
        <v>#REF!</v>
      </c>
      <c r="H57" s="100" t="e">
        <f>G57/C57-1</f>
        <v>#REF!</v>
      </c>
      <c r="I57" s="9"/>
      <c r="J57" s="9"/>
    </row>
    <row r="58" spans="1:10" s="49" customFormat="1" ht="19.5" customHeight="1">
      <c r="A58" s="49" t="s">
        <v>73</v>
      </c>
      <c r="B58" s="65" t="s">
        <v>38</v>
      </c>
      <c r="C58" s="99">
        <f>K49</f>
        <v>95094</v>
      </c>
      <c r="D58" s="21"/>
      <c r="E58" s="76"/>
      <c r="F58" s="69" t="s">
        <v>33</v>
      </c>
      <c r="G58" s="82" t="e">
        <f t="shared" si="0"/>
        <v>#REF!</v>
      </c>
      <c r="H58" s="103" t="e">
        <f>G58/C56-1</f>
        <v>#REF!</v>
      </c>
      <c r="I58" s="9"/>
      <c r="J58" s="9"/>
    </row>
    <row r="59" spans="1:10" s="49" customFormat="1" ht="19.5" customHeight="1">
      <c r="A59" s="49" t="s">
        <v>73</v>
      </c>
      <c r="B59" s="65" t="s">
        <v>36</v>
      </c>
      <c r="C59" s="99">
        <f>K39</f>
        <v>295533</v>
      </c>
      <c r="D59" s="21"/>
      <c r="E59" s="77" t="s">
        <v>32</v>
      </c>
      <c r="F59" s="70"/>
      <c r="G59" s="83" t="e">
        <f>SUM(G60)</f>
        <v>#REF!</v>
      </c>
      <c r="H59" s="100" t="e">
        <f>G59/C55-1</f>
        <v>#REF!</v>
      </c>
      <c r="I59" s="9"/>
      <c r="J59" s="9"/>
    </row>
    <row r="60" spans="1:10" s="49" customFormat="1" ht="19.5" customHeight="1">
      <c r="A60" s="49" t="s">
        <v>73</v>
      </c>
      <c r="B60" s="65" t="s">
        <v>9</v>
      </c>
      <c r="C60" s="99">
        <f>K12</f>
        <v>3395773</v>
      </c>
      <c r="D60" s="21"/>
      <c r="E60" s="76"/>
      <c r="F60" s="69" t="s">
        <v>32</v>
      </c>
      <c r="G60" s="82" t="e">
        <f t="shared" si="0"/>
        <v>#REF!</v>
      </c>
      <c r="H60" s="103" t="e">
        <f>G60/C54-1</f>
        <v>#REF!</v>
      </c>
      <c r="I60" s="9"/>
      <c r="J60" s="9"/>
    </row>
    <row r="61" spans="1:10" s="49" customFormat="1" ht="19.5" customHeight="1">
      <c r="A61" s="105" t="s">
        <v>73</v>
      </c>
      <c r="B61" s="106"/>
      <c r="C61" s="107">
        <f>SUM(C58:C60)</f>
        <v>3786400</v>
      </c>
      <c r="D61" s="21"/>
      <c r="E61" s="77" t="s">
        <v>79</v>
      </c>
      <c r="F61" s="70"/>
      <c r="G61" s="83" t="e">
        <f>SUM(G62)</f>
        <v>#REF!</v>
      </c>
      <c r="H61" s="100" t="e">
        <f>G61/C43-1</f>
        <v>#REF!</v>
      </c>
      <c r="I61" s="9"/>
      <c r="J61" s="9"/>
    </row>
    <row r="62" spans="1:10" s="49" customFormat="1" ht="19.5" customHeight="1">
      <c r="A62" s="49" t="s">
        <v>80</v>
      </c>
      <c r="B62" s="65" t="s">
        <v>20</v>
      </c>
      <c r="C62" s="99">
        <f>K9</f>
        <v>943992</v>
      </c>
      <c r="D62" s="21"/>
      <c r="E62" s="76"/>
      <c r="F62" s="69" t="s">
        <v>29</v>
      </c>
      <c r="G62" s="82" t="e">
        <f t="shared" si="0"/>
        <v>#REF!</v>
      </c>
      <c r="H62" s="103" t="e">
        <f>G62/C42-1</f>
        <v>#REF!</v>
      </c>
      <c r="I62" s="9"/>
      <c r="J62" s="9"/>
    </row>
    <row r="63" spans="1:10" s="49" customFormat="1" ht="19.5" customHeight="1">
      <c r="A63" s="105" t="s">
        <v>80</v>
      </c>
      <c r="B63" s="106"/>
      <c r="C63" s="107">
        <f>SUM(C62)</f>
        <v>943992</v>
      </c>
      <c r="D63" s="21"/>
      <c r="E63" s="77" t="s">
        <v>81</v>
      </c>
      <c r="F63" s="70"/>
      <c r="G63" s="83" t="e">
        <f>SUM(G64)</f>
        <v>#REF!</v>
      </c>
      <c r="H63" s="100" t="e">
        <f>G63/C49-1</f>
        <v>#REF!</v>
      </c>
      <c r="I63" s="9"/>
      <c r="J63" s="9"/>
    </row>
    <row r="64" spans="1:10" s="49" customFormat="1" ht="19.5" customHeight="1">
      <c r="A64" s="49" t="s">
        <v>74</v>
      </c>
      <c r="B64" s="65" t="s">
        <v>52</v>
      </c>
      <c r="C64" s="99">
        <f>K33</f>
        <v>848427</v>
      </c>
      <c r="D64" s="21"/>
      <c r="E64" s="76"/>
      <c r="F64" s="69" t="s">
        <v>54</v>
      </c>
      <c r="G64" s="82" t="e">
        <f t="shared" si="0"/>
        <v>#REF!</v>
      </c>
      <c r="H64" s="103" t="e">
        <f>G64/C48-1</f>
        <v>#REF!</v>
      </c>
      <c r="I64" s="9"/>
      <c r="J64" s="9"/>
    </row>
    <row r="65" spans="1:10" s="49" customFormat="1" ht="19.5" customHeight="1">
      <c r="A65" s="105" t="s">
        <v>74</v>
      </c>
      <c r="B65" s="106"/>
      <c r="C65" s="107">
        <f>SUM(C64)</f>
        <v>848427</v>
      </c>
      <c r="D65" s="21"/>
      <c r="E65" s="77" t="s">
        <v>85</v>
      </c>
      <c r="F65" s="70"/>
      <c r="G65" s="83" t="e">
        <f>SUM(G66)</f>
        <v>#REF!</v>
      </c>
      <c r="H65" s="100" t="e">
        <f>G65/C41-1</f>
        <v>#REF!</v>
      </c>
      <c r="I65" s="9"/>
      <c r="J65" s="9"/>
    </row>
    <row r="66" spans="1:10" s="49" customFormat="1" ht="19.5" customHeight="1">
      <c r="A66" s="49" t="s">
        <v>71</v>
      </c>
      <c r="B66" s="65" t="s">
        <v>17</v>
      </c>
      <c r="C66" s="99">
        <f>K46</f>
        <v>3111951</v>
      </c>
      <c r="D66" s="21"/>
      <c r="E66" s="76"/>
      <c r="F66" s="69" t="s">
        <v>59</v>
      </c>
      <c r="G66" s="82" t="e">
        <f t="shared" si="0"/>
        <v>#REF!</v>
      </c>
      <c r="H66" s="103" t="e">
        <f>G66/C40-1</f>
        <v>#REF!</v>
      </c>
      <c r="I66" s="9"/>
      <c r="J66" s="9"/>
    </row>
    <row r="67" spans="1:10" s="49" customFormat="1" ht="19.5" customHeight="1">
      <c r="A67" s="49" t="s">
        <v>71</v>
      </c>
      <c r="B67" s="65" t="s">
        <v>8</v>
      </c>
      <c r="C67" s="99">
        <f>K7</f>
        <v>8571144</v>
      </c>
      <c r="D67" s="21"/>
      <c r="E67" s="77" t="s">
        <v>82</v>
      </c>
      <c r="F67" s="70"/>
      <c r="G67" s="83" t="e">
        <f>SUM(G68)</f>
        <v>#REF!</v>
      </c>
      <c r="H67" s="100" t="e">
        <f>G67/C34-1</f>
        <v>#REF!</v>
      </c>
      <c r="I67" s="9"/>
      <c r="J67" s="9"/>
    </row>
    <row r="68" spans="1:10" s="49" customFormat="1" ht="19.5" customHeight="1" thickBot="1">
      <c r="A68" s="105" t="s">
        <v>71</v>
      </c>
      <c r="B68" s="106"/>
      <c r="C68" s="107">
        <f>SUM(C66:C67)</f>
        <v>11683095</v>
      </c>
      <c r="D68" s="21"/>
      <c r="E68" s="80"/>
      <c r="F68" s="73" t="s">
        <v>58</v>
      </c>
      <c r="G68" s="82" t="e">
        <f t="shared" si="0"/>
        <v>#REF!</v>
      </c>
      <c r="H68" s="95" t="e">
        <f>G68/C33-1</f>
        <v>#REF!</v>
      </c>
      <c r="I68" s="9"/>
      <c r="J68" s="9"/>
    </row>
    <row r="69" spans="1:10" s="40" customFormat="1" ht="18.75" customHeight="1" thickTop="1">
      <c r="A69" s="61"/>
      <c r="B69" s="108" t="s">
        <v>39</v>
      </c>
      <c r="C69" s="109">
        <v>165952091</v>
      </c>
      <c r="D69" s="9"/>
      <c r="E69" s="9"/>
      <c r="F69" s="108" t="s">
        <v>39</v>
      </c>
      <c r="G69" s="109">
        <v>181065860</v>
      </c>
      <c r="H69" s="110">
        <f>G69/C69-1</f>
        <v>0.09107308566542849</v>
      </c>
      <c r="I69" s="9"/>
      <c r="J69" s="9"/>
    </row>
    <row r="70" spans="1:10" s="9" customFormat="1" ht="21.75" customHeight="1">
      <c r="A70"/>
      <c r="B70" s="111"/>
      <c r="C70" s="112"/>
      <c r="D70" s="4"/>
      <c r="E70" s="19"/>
      <c r="F70" s="53"/>
      <c r="G70" s="19"/>
      <c r="H70" s="113"/>
      <c r="I70" s="53"/>
      <c r="J70"/>
    </row>
    <row r="71" spans="2:7" ht="12.75">
      <c r="B71" s="92" t="s">
        <v>63</v>
      </c>
      <c r="G71" s="26" t="s">
        <v>62</v>
      </c>
    </row>
    <row r="72" spans="2:7" ht="12.75">
      <c r="B72" s="92" t="s">
        <v>43</v>
      </c>
      <c r="G72" s="26" t="s">
        <v>61</v>
      </c>
    </row>
    <row r="73" spans="2:7" ht="12.75">
      <c r="B73" s="92" t="s">
        <v>44</v>
      </c>
      <c r="G73" s="26" t="s">
        <v>47</v>
      </c>
    </row>
    <row r="74" ht="12.75">
      <c r="G74" s="26"/>
    </row>
    <row r="75" spans="4:9" ht="12.75">
      <c r="D75" s="19"/>
      <c r="F75" s="58"/>
      <c r="I75" s="58"/>
    </row>
  </sheetData>
  <printOptions horizontalCentered="1" verticalCentered="1"/>
  <pageMargins left="0.75" right="0.75" top="1" bottom="1" header="0" footer="0"/>
  <pageSetup fitToHeight="1" fitToWidth="1" horizontalDpi="400" verticalDpi="400" orientation="landscape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I76"/>
  <sheetViews>
    <sheetView zoomScale="75" zoomScaleNormal="75" workbookViewId="0" topLeftCell="A49">
      <selection activeCell="H73" sqref="H73"/>
    </sheetView>
  </sheetViews>
  <sheetFormatPr defaultColWidth="11.421875" defaultRowHeight="12.75"/>
  <cols>
    <col min="1" max="1" width="18.00390625" style="120" customWidth="1"/>
    <col min="2" max="2" width="25.421875" style="8" customWidth="1"/>
    <col min="3" max="3" width="14.7109375" style="5" customWidth="1"/>
    <col min="4" max="4" width="10.7109375" style="2" customWidth="1"/>
    <col min="7" max="7" width="31.57421875" style="0" bestFit="1" customWidth="1"/>
    <col min="9" max="9" width="14.140625" style="122" bestFit="1" customWidth="1"/>
  </cols>
  <sheetData>
    <row r="1" spans="1:9" s="118" customFormat="1" ht="12.75" customHeight="1">
      <c r="A1" s="114"/>
      <c r="B1" s="115"/>
      <c r="C1" s="116"/>
      <c r="D1" s="117"/>
      <c r="I1" s="119"/>
    </row>
    <row r="2" spans="2:4" ht="14.25">
      <c r="B2" s="28"/>
      <c r="C2" s="121" t="s">
        <v>64</v>
      </c>
      <c r="D2" s="19"/>
    </row>
    <row r="3" spans="3:4" ht="12.75">
      <c r="C3" s="123" t="s">
        <v>42</v>
      </c>
      <c r="D3" s="18"/>
    </row>
    <row r="4" spans="2:9" s="64" customFormat="1" ht="21.75" customHeight="1" thickBot="1">
      <c r="B4" s="22"/>
      <c r="C4" s="14"/>
      <c r="D4" s="20"/>
      <c r="I4" s="124"/>
    </row>
    <row r="5" spans="2:9" s="64" customFormat="1" ht="21.75" customHeight="1" thickBot="1">
      <c r="B5" s="15" t="s">
        <v>0</v>
      </c>
      <c r="C5" s="16" t="s">
        <v>1</v>
      </c>
      <c r="D5" s="17" t="s">
        <v>40</v>
      </c>
      <c r="F5" s="125"/>
      <c r="G5" s="125"/>
      <c r="H5" s="125"/>
      <c r="I5" s="126" t="s">
        <v>106</v>
      </c>
    </row>
    <row r="6" spans="1:9" s="129" customFormat="1" ht="19.5" customHeight="1" thickBot="1" thickTop="1">
      <c r="A6" s="127" t="s">
        <v>70</v>
      </c>
      <c r="B6" s="128"/>
      <c r="C6" s="35">
        <f>SUM(C7:C12)</f>
        <v>224298</v>
      </c>
      <c r="D6" s="36"/>
      <c r="F6" s="130" t="s">
        <v>70</v>
      </c>
      <c r="G6" s="130"/>
      <c r="H6" s="130" t="e">
        <f>SUM(H7:H12)</f>
        <v>#REF!</v>
      </c>
      <c r="I6" s="131" t="e">
        <f aca="true" t="shared" si="0" ref="I6:I38">H6/C6-1</f>
        <v>#REF!</v>
      </c>
    </row>
    <row r="7" spans="1:9" s="64" customFormat="1" ht="19.5" customHeight="1" thickBot="1">
      <c r="A7" s="132" t="s">
        <v>70</v>
      </c>
      <c r="B7" s="133" t="s">
        <v>89</v>
      </c>
      <c r="C7" s="85">
        <v>15046</v>
      </c>
      <c r="D7" s="86">
        <v>0.00858023863788712</v>
      </c>
      <c r="F7" s="125" t="s">
        <v>70</v>
      </c>
      <c r="G7" s="125" t="s">
        <v>19</v>
      </c>
      <c r="H7" s="125" t="e">
        <f>LOOKUP(G7,OPSAPTOS,OPSTOT)</f>
        <v>#REF!</v>
      </c>
      <c r="I7" s="134" t="e">
        <f t="shared" si="0"/>
        <v>#REF!</v>
      </c>
    </row>
    <row r="8" spans="1:9" s="64" customFormat="1" ht="19.5" customHeight="1" thickBot="1">
      <c r="A8" s="132" t="s">
        <v>70</v>
      </c>
      <c r="B8" s="135" t="s">
        <v>93</v>
      </c>
      <c r="C8" s="85">
        <v>8791</v>
      </c>
      <c r="D8" s="86">
        <v>0.08571075707052</v>
      </c>
      <c r="F8" s="125" t="s">
        <v>70</v>
      </c>
      <c r="G8" s="125" t="s">
        <v>30</v>
      </c>
      <c r="H8" s="125" t="e">
        <f>LOOKUP(G8,OPSAPTOS,OPSTOT)</f>
        <v>#REF!</v>
      </c>
      <c r="I8" s="134" t="e">
        <f t="shared" si="0"/>
        <v>#REF!</v>
      </c>
    </row>
    <row r="9" spans="1:9" s="64" customFormat="1" ht="16.5" thickBot="1">
      <c r="A9" s="136" t="s">
        <v>70</v>
      </c>
      <c r="B9" s="135" t="s">
        <v>96</v>
      </c>
      <c r="C9" s="85">
        <v>13584</v>
      </c>
      <c r="D9" s="86">
        <v>0.0609184629803187</v>
      </c>
      <c r="F9" s="125" t="s">
        <v>70</v>
      </c>
      <c r="G9" s="125" t="s">
        <v>22</v>
      </c>
      <c r="H9" s="125" t="e">
        <f aca="true" t="shared" si="1" ref="H9:H70">LOOKUP(G9,OPSAPTOS,OPSTOT)</f>
        <v>#REF!</v>
      </c>
      <c r="I9" s="134" t="e">
        <f t="shared" si="0"/>
        <v>#REF!</v>
      </c>
    </row>
    <row r="10" spans="1:9" s="64" customFormat="1" ht="19.5" customHeight="1" thickBot="1">
      <c r="A10" s="136" t="s">
        <v>70</v>
      </c>
      <c r="B10" s="135" t="s">
        <v>98</v>
      </c>
      <c r="C10" s="85">
        <v>26599</v>
      </c>
      <c r="D10" s="86">
        <v>0.0662631283572517</v>
      </c>
      <c r="F10" s="125" t="s">
        <v>70</v>
      </c>
      <c r="G10" s="125" t="s">
        <v>23</v>
      </c>
      <c r="H10" s="125" t="e">
        <f t="shared" si="1"/>
        <v>#REF!</v>
      </c>
      <c r="I10" s="134" t="e">
        <f t="shared" si="0"/>
        <v>#REF!</v>
      </c>
    </row>
    <row r="11" spans="1:9" s="64" customFormat="1" ht="16.5" thickBot="1">
      <c r="A11" s="132" t="s">
        <v>70</v>
      </c>
      <c r="B11" s="135" t="s">
        <v>5</v>
      </c>
      <c r="C11" s="85">
        <v>116047</v>
      </c>
      <c r="D11" s="86">
        <v>0.052866993286155</v>
      </c>
      <c r="F11" s="125" t="s">
        <v>70</v>
      </c>
      <c r="G11" s="125" t="s">
        <v>5</v>
      </c>
      <c r="H11" s="125" t="e">
        <f t="shared" si="1"/>
        <v>#REF!</v>
      </c>
      <c r="I11" s="134" t="e">
        <f t="shared" si="0"/>
        <v>#REF!</v>
      </c>
    </row>
    <row r="12" spans="1:9" s="64" customFormat="1" ht="19.5" customHeight="1" thickBot="1">
      <c r="A12" s="137" t="s">
        <v>70</v>
      </c>
      <c r="B12" s="138" t="s">
        <v>15</v>
      </c>
      <c r="C12" s="85">
        <v>44231</v>
      </c>
      <c r="D12" s="86">
        <v>0.149364654522776</v>
      </c>
      <c r="F12" s="125" t="s">
        <v>70</v>
      </c>
      <c r="G12" s="125" t="s">
        <v>15</v>
      </c>
      <c r="H12" s="125" t="e">
        <f t="shared" si="1"/>
        <v>#REF!</v>
      </c>
      <c r="I12" s="134" t="e">
        <f t="shared" si="0"/>
        <v>#REF!</v>
      </c>
    </row>
    <row r="13" spans="1:9" s="129" customFormat="1" ht="19.5" customHeight="1" thickBot="1">
      <c r="A13" s="127" t="s">
        <v>77</v>
      </c>
      <c r="B13" s="128"/>
      <c r="C13" s="35">
        <f>SUM(C14)</f>
        <v>9386</v>
      </c>
      <c r="D13" s="36"/>
      <c r="F13" s="130" t="s">
        <v>77</v>
      </c>
      <c r="G13" s="130"/>
      <c r="H13" s="130" t="e">
        <f>SUM(H14)</f>
        <v>#REF!</v>
      </c>
      <c r="I13" s="131" t="e">
        <f t="shared" si="0"/>
        <v>#REF!</v>
      </c>
    </row>
    <row r="14" spans="1:9" s="31" customFormat="1" ht="16.5" thickBot="1">
      <c r="A14" s="136" t="s">
        <v>77</v>
      </c>
      <c r="B14" s="139" t="s">
        <v>105</v>
      </c>
      <c r="C14" s="37">
        <v>9386</v>
      </c>
      <c r="D14" s="38">
        <v>-0.126721250465203</v>
      </c>
      <c r="F14" s="140" t="s">
        <v>77</v>
      </c>
      <c r="G14" s="140" t="s">
        <v>28</v>
      </c>
      <c r="H14" s="125" t="e">
        <f t="shared" si="1"/>
        <v>#REF!</v>
      </c>
      <c r="I14" s="141" t="e">
        <f t="shared" si="0"/>
        <v>#REF!</v>
      </c>
    </row>
    <row r="15" spans="1:9" s="129" customFormat="1" ht="19.5" customHeight="1" thickBot="1">
      <c r="A15" s="127" t="s">
        <v>72</v>
      </c>
      <c r="B15" s="128"/>
      <c r="C15" s="35">
        <f>SUM(C16:C18)</f>
        <v>256195</v>
      </c>
      <c r="D15" s="36"/>
      <c r="F15" s="130" t="s">
        <v>72</v>
      </c>
      <c r="G15" s="130"/>
      <c r="H15" s="130" t="e">
        <f>SUM(H16:H19)</f>
        <v>#REF!</v>
      </c>
      <c r="I15" s="131" t="e">
        <f t="shared" si="0"/>
        <v>#REF!</v>
      </c>
    </row>
    <row r="16" spans="1:9" s="64" customFormat="1" ht="19.5" customHeight="1" thickBot="1">
      <c r="A16" s="137" t="s">
        <v>72</v>
      </c>
      <c r="B16" s="139" t="s">
        <v>97</v>
      </c>
      <c r="C16" s="37">
        <v>48798</v>
      </c>
      <c r="D16" s="38">
        <v>0.0168368410085434</v>
      </c>
      <c r="F16" s="125" t="s">
        <v>72</v>
      </c>
      <c r="G16" s="125" t="s">
        <v>11</v>
      </c>
      <c r="H16" s="125" t="e">
        <f t="shared" si="1"/>
        <v>#REF!</v>
      </c>
      <c r="I16" s="134" t="e">
        <f t="shared" si="0"/>
        <v>#REF!</v>
      </c>
    </row>
    <row r="17" spans="1:9" s="64" customFormat="1" ht="19.5" customHeight="1" thickBot="1">
      <c r="A17" s="137" t="s">
        <v>72</v>
      </c>
      <c r="B17" s="139" t="s">
        <v>13</v>
      </c>
      <c r="C17" s="37">
        <v>29538</v>
      </c>
      <c r="D17" s="38">
        <v>-0.0879955539088551</v>
      </c>
      <c r="F17" s="125" t="s">
        <v>72</v>
      </c>
      <c r="G17" s="125" t="s">
        <v>13</v>
      </c>
      <c r="H17" s="125" t="e">
        <f t="shared" si="1"/>
        <v>#REF!</v>
      </c>
      <c r="I17" s="134" t="e">
        <f t="shared" si="0"/>
        <v>#REF!</v>
      </c>
    </row>
    <row r="18" spans="1:9" s="64" customFormat="1" ht="19.5" customHeight="1" thickBot="1">
      <c r="A18" s="132" t="s">
        <v>72</v>
      </c>
      <c r="B18" s="142" t="s">
        <v>56</v>
      </c>
      <c r="C18" s="37">
        <v>177859</v>
      </c>
      <c r="D18" s="38">
        <v>0.0524948517054465</v>
      </c>
      <c r="F18" s="125" t="s">
        <v>72</v>
      </c>
      <c r="G18" s="125" t="s">
        <v>6</v>
      </c>
      <c r="H18" s="125" t="e">
        <f t="shared" si="1"/>
        <v>#REF!</v>
      </c>
      <c r="I18" s="134" t="e">
        <f t="shared" si="0"/>
        <v>#REF!</v>
      </c>
    </row>
    <row r="19" spans="1:9" s="64" customFormat="1" ht="19.5" customHeight="1" thickBot="1">
      <c r="A19" s="132"/>
      <c r="B19" s="186" t="s">
        <v>88</v>
      </c>
      <c r="C19" s="85"/>
      <c r="D19" s="86"/>
      <c r="F19" s="125" t="s">
        <v>72</v>
      </c>
      <c r="G19" s="125" t="s">
        <v>88</v>
      </c>
      <c r="H19" s="125" t="e">
        <f t="shared" si="1"/>
        <v>#REF!</v>
      </c>
      <c r="I19" s="134" t="e">
        <f t="shared" si="0"/>
        <v>#REF!</v>
      </c>
    </row>
    <row r="20" spans="1:9" s="129" customFormat="1" ht="19.5" customHeight="1" thickBot="1">
      <c r="A20" s="127" t="s">
        <v>69</v>
      </c>
      <c r="B20" s="128"/>
      <c r="C20" s="35">
        <f>SUM(C21:C28)</f>
        <v>338881</v>
      </c>
      <c r="D20" s="36"/>
      <c r="F20" s="130" t="s">
        <v>69</v>
      </c>
      <c r="G20" s="130"/>
      <c r="H20" s="130" t="e">
        <f>SUM(H21:H28)</f>
        <v>#REF!</v>
      </c>
      <c r="I20" s="131" t="e">
        <f t="shared" si="0"/>
        <v>#REF!</v>
      </c>
    </row>
    <row r="21" spans="1:9" s="64" customFormat="1" ht="19.5" customHeight="1" thickBot="1">
      <c r="A21" s="132" t="s">
        <v>69</v>
      </c>
      <c r="B21" s="139" t="s">
        <v>94</v>
      </c>
      <c r="C21" s="37">
        <v>4082</v>
      </c>
      <c r="D21" s="38">
        <v>0.0713910761154856</v>
      </c>
      <c r="F21" s="125" t="s">
        <v>69</v>
      </c>
      <c r="G21" s="125" t="s">
        <v>49</v>
      </c>
      <c r="H21" s="125" t="e">
        <f t="shared" si="1"/>
        <v>#REF!</v>
      </c>
      <c r="I21" s="134" t="e">
        <f t="shared" si="0"/>
        <v>#REF!</v>
      </c>
    </row>
    <row r="22" spans="1:9" s="64" customFormat="1" ht="19.5" customHeight="1" thickBot="1">
      <c r="A22" s="137" t="s">
        <v>69</v>
      </c>
      <c r="B22" s="139" t="s">
        <v>95</v>
      </c>
      <c r="C22" s="37">
        <v>39865</v>
      </c>
      <c r="D22" s="38">
        <v>0.00428265524625268</v>
      </c>
      <c r="F22" s="125" t="s">
        <v>69</v>
      </c>
      <c r="G22" s="125" t="s">
        <v>10</v>
      </c>
      <c r="H22" s="125" t="e">
        <f t="shared" si="1"/>
        <v>#REF!</v>
      </c>
      <c r="I22" s="134" t="e">
        <f t="shared" si="0"/>
        <v>#REF!</v>
      </c>
    </row>
    <row r="23" spans="1:9" s="64" customFormat="1" ht="19.5" customHeight="1" thickBot="1">
      <c r="A23" s="132" t="s">
        <v>69</v>
      </c>
      <c r="B23" s="139" t="s">
        <v>3</v>
      </c>
      <c r="C23" s="37">
        <v>104659</v>
      </c>
      <c r="D23" s="38">
        <v>0.0496128851091142</v>
      </c>
      <c r="F23" s="125" t="s">
        <v>69</v>
      </c>
      <c r="G23" s="125" t="s">
        <v>3</v>
      </c>
      <c r="H23" s="125" t="e">
        <f t="shared" si="1"/>
        <v>#REF!</v>
      </c>
      <c r="I23" s="134" t="e">
        <f t="shared" si="0"/>
        <v>#REF!</v>
      </c>
    </row>
    <row r="24" spans="1:9" s="143" customFormat="1" ht="18.75" customHeight="1" thickBot="1">
      <c r="A24" s="136" t="s">
        <v>69</v>
      </c>
      <c r="B24" s="139" t="s">
        <v>50</v>
      </c>
      <c r="C24" s="37">
        <v>3346</v>
      </c>
      <c r="D24" s="38">
        <v>-0.00771055753262159</v>
      </c>
      <c r="F24" s="125" t="s">
        <v>69</v>
      </c>
      <c r="G24" s="125" t="s">
        <v>50</v>
      </c>
      <c r="H24" s="125" t="e">
        <f t="shared" si="1"/>
        <v>#REF!</v>
      </c>
      <c r="I24" s="144" t="e">
        <f t="shared" si="0"/>
        <v>#REF!</v>
      </c>
    </row>
    <row r="25" spans="1:9" s="64" customFormat="1" ht="19.5" customHeight="1" thickBot="1">
      <c r="A25" s="145" t="s">
        <v>69</v>
      </c>
      <c r="B25" s="139" t="s">
        <v>99</v>
      </c>
      <c r="C25" s="37">
        <v>19067</v>
      </c>
      <c r="D25" s="38">
        <v>0.0869342150267928</v>
      </c>
      <c r="F25" s="125" t="s">
        <v>69</v>
      </c>
      <c r="G25" s="125" t="s">
        <v>24</v>
      </c>
      <c r="H25" s="125" t="e">
        <f t="shared" si="1"/>
        <v>#REF!</v>
      </c>
      <c r="I25" s="134" t="e">
        <f t="shared" si="0"/>
        <v>#REF!</v>
      </c>
    </row>
    <row r="26" spans="1:9" s="64" customFormat="1" ht="19.5" customHeight="1" thickBot="1">
      <c r="A26" s="146" t="s">
        <v>69</v>
      </c>
      <c r="B26" s="139" t="s">
        <v>12</v>
      </c>
      <c r="C26" s="37">
        <v>48446</v>
      </c>
      <c r="D26" s="38">
        <v>0.0163425430591394</v>
      </c>
      <c r="F26" s="147" t="s">
        <v>69</v>
      </c>
      <c r="G26" s="147" t="s">
        <v>12</v>
      </c>
      <c r="H26" s="125" t="e">
        <f t="shared" si="1"/>
        <v>#REF!</v>
      </c>
      <c r="I26" s="134" t="e">
        <f t="shared" si="0"/>
        <v>#REF!</v>
      </c>
    </row>
    <row r="27" spans="1:9" s="64" customFormat="1" ht="19.5" customHeight="1" thickBot="1">
      <c r="A27" s="65" t="s">
        <v>69</v>
      </c>
      <c r="B27" s="139" t="s">
        <v>16</v>
      </c>
      <c r="C27" s="37">
        <v>56592</v>
      </c>
      <c r="D27" s="38">
        <v>0.0535016195688596</v>
      </c>
      <c r="F27" s="125" t="s">
        <v>69</v>
      </c>
      <c r="G27" s="125" t="s">
        <v>16</v>
      </c>
      <c r="H27" s="125" t="e">
        <f t="shared" si="1"/>
        <v>#REF!</v>
      </c>
      <c r="I27" s="134" t="e">
        <f t="shared" si="0"/>
        <v>#REF!</v>
      </c>
    </row>
    <row r="28" spans="1:9" s="64" customFormat="1" ht="19.5" customHeight="1" thickBot="1">
      <c r="A28" s="65" t="s">
        <v>69</v>
      </c>
      <c r="B28" s="139" t="s">
        <v>7</v>
      </c>
      <c r="C28" s="37">
        <v>62824</v>
      </c>
      <c r="D28" s="38">
        <v>0.00510359171266299</v>
      </c>
      <c r="F28" s="125" t="s">
        <v>69</v>
      </c>
      <c r="G28" s="125" t="s">
        <v>7</v>
      </c>
      <c r="H28" s="125" t="e">
        <f t="shared" si="1"/>
        <v>#REF!</v>
      </c>
      <c r="I28" s="134" t="e">
        <f t="shared" si="0"/>
        <v>#REF!</v>
      </c>
    </row>
    <row r="29" spans="1:9" s="129" customFormat="1" ht="19.5" customHeight="1" thickBot="1">
      <c r="A29" s="127" t="s">
        <v>78</v>
      </c>
      <c r="B29" s="128"/>
      <c r="C29" s="35">
        <f>SUM(C30)</f>
        <v>11643</v>
      </c>
      <c r="D29" s="36"/>
      <c r="F29" s="130" t="s">
        <v>78</v>
      </c>
      <c r="G29" s="130"/>
      <c r="H29" s="130" t="e">
        <f>SUM(H30)</f>
        <v>#REF!</v>
      </c>
      <c r="I29" s="131" t="e">
        <f t="shared" si="0"/>
        <v>#REF!</v>
      </c>
    </row>
    <row r="30" spans="1:9" s="64" customFormat="1" ht="19.5" customHeight="1" thickBot="1">
      <c r="A30" s="145" t="s">
        <v>78</v>
      </c>
      <c r="B30" s="139" t="s">
        <v>26</v>
      </c>
      <c r="C30" s="37">
        <v>11643</v>
      </c>
      <c r="D30" s="38">
        <v>0.0279886985696627</v>
      </c>
      <c r="F30" s="125" t="s">
        <v>78</v>
      </c>
      <c r="G30" s="125" t="s">
        <v>26</v>
      </c>
      <c r="H30" s="125" t="e">
        <f t="shared" si="1"/>
        <v>#REF!</v>
      </c>
      <c r="I30" s="134" t="e">
        <f t="shared" si="0"/>
        <v>#REF!</v>
      </c>
    </row>
    <row r="31" spans="1:9" s="129" customFormat="1" ht="19.5" customHeight="1" thickBot="1">
      <c r="A31" s="127" t="s">
        <v>76</v>
      </c>
      <c r="B31" s="128"/>
      <c r="C31" s="35">
        <f>SUM(C32:C34)</f>
        <v>26606</v>
      </c>
      <c r="D31" s="36"/>
      <c r="F31" s="130" t="s">
        <v>76</v>
      </c>
      <c r="G31" s="130"/>
      <c r="H31" s="130" t="e">
        <f>SUM(H32:H34)</f>
        <v>#REF!</v>
      </c>
      <c r="I31" s="131" t="e">
        <f t="shared" si="0"/>
        <v>#REF!</v>
      </c>
    </row>
    <row r="32" spans="1:9" s="64" customFormat="1" ht="19.5" customHeight="1" thickBot="1">
      <c r="A32" s="145" t="s">
        <v>76</v>
      </c>
      <c r="B32" s="139" t="s">
        <v>31</v>
      </c>
      <c r="C32" s="37">
        <v>5241</v>
      </c>
      <c r="D32" s="38">
        <v>0.664866581956798</v>
      </c>
      <c r="F32" s="125" t="s">
        <v>76</v>
      </c>
      <c r="G32" s="125" t="s">
        <v>31</v>
      </c>
      <c r="H32" s="125" t="e">
        <f t="shared" si="1"/>
        <v>#REF!</v>
      </c>
      <c r="I32" s="134" t="e">
        <f t="shared" si="0"/>
        <v>#REF!</v>
      </c>
    </row>
    <row r="33" spans="1:9" s="64" customFormat="1" ht="19.5" customHeight="1" thickBot="1">
      <c r="A33" s="145" t="s">
        <v>76</v>
      </c>
      <c r="B33" s="139" t="s">
        <v>103</v>
      </c>
      <c r="C33" s="37">
        <v>9979</v>
      </c>
      <c r="D33" s="38">
        <v>-0.12595252693352</v>
      </c>
      <c r="F33" s="125" t="s">
        <v>76</v>
      </c>
      <c r="G33" s="125" t="s">
        <v>35</v>
      </c>
      <c r="H33" s="125" t="e">
        <f t="shared" si="1"/>
        <v>#REF!</v>
      </c>
      <c r="I33" s="134" t="e">
        <f t="shared" si="0"/>
        <v>#REF!</v>
      </c>
    </row>
    <row r="34" spans="1:9" s="64" customFormat="1" ht="16.5" thickBot="1">
      <c r="A34" s="145" t="s">
        <v>76</v>
      </c>
      <c r="B34" s="139" t="s">
        <v>104</v>
      </c>
      <c r="C34" s="37">
        <v>11386</v>
      </c>
      <c r="D34" s="38">
        <v>0.277603231597846</v>
      </c>
      <c r="F34" s="125" t="s">
        <v>76</v>
      </c>
      <c r="G34" s="125" t="s">
        <v>37</v>
      </c>
      <c r="H34" s="125" t="e">
        <f t="shared" si="1"/>
        <v>#REF!</v>
      </c>
      <c r="I34" s="134" t="e">
        <f t="shared" si="0"/>
        <v>#REF!</v>
      </c>
    </row>
    <row r="35" spans="1:9" s="129" customFormat="1" ht="19.5" customHeight="1" thickBot="1">
      <c r="A35" s="127" t="s">
        <v>82</v>
      </c>
      <c r="B35" s="128"/>
      <c r="C35" s="35">
        <f>SUM(C36)</f>
        <v>1309</v>
      </c>
      <c r="D35" s="36"/>
      <c r="F35" s="130" t="s">
        <v>82</v>
      </c>
      <c r="G35" s="130"/>
      <c r="H35" s="130" t="e">
        <f>SUM(H36)</f>
        <v>#REF!</v>
      </c>
      <c r="I35" s="131" t="e">
        <f t="shared" si="0"/>
        <v>#REF!</v>
      </c>
    </row>
    <row r="36" spans="1:9" s="64" customFormat="1" ht="19.5" customHeight="1" thickBot="1">
      <c r="A36" s="65" t="s">
        <v>82</v>
      </c>
      <c r="B36" s="139" t="s">
        <v>58</v>
      </c>
      <c r="C36" s="37">
        <v>1309</v>
      </c>
      <c r="D36" s="38">
        <v>4.09338521400778</v>
      </c>
      <c r="F36" s="125" t="s">
        <v>82</v>
      </c>
      <c r="G36" s="125" t="s">
        <v>58</v>
      </c>
      <c r="H36" s="125" t="e">
        <f t="shared" si="1"/>
        <v>#REF!</v>
      </c>
      <c r="I36" s="134" t="e">
        <f t="shared" si="0"/>
        <v>#REF!</v>
      </c>
    </row>
    <row r="37" spans="1:9" s="129" customFormat="1" ht="19.5" customHeight="1" thickBot="1">
      <c r="A37" s="127" t="s">
        <v>68</v>
      </c>
      <c r="B37" s="128"/>
      <c r="C37" s="35">
        <f>SUM(C38:C41)</f>
        <v>384547</v>
      </c>
      <c r="D37" s="36"/>
      <c r="F37" s="130" t="s">
        <v>68</v>
      </c>
      <c r="G37" s="130"/>
      <c r="H37" s="130" t="e">
        <f>SUM(H38:H41)</f>
        <v>#REF!</v>
      </c>
      <c r="I37" s="131" t="e">
        <f t="shared" si="0"/>
        <v>#REF!</v>
      </c>
    </row>
    <row r="38" spans="1:9" s="64" customFormat="1" ht="16.5" thickBot="1">
      <c r="A38" s="65" t="s">
        <v>68</v>
      </c>
      <c r="B38" s="139" t="s">
        <v>2</v>
      </c>
      <c r="C38" s="37">
        <v>291369</v>
      </c>
      <c r="D38" s="38">
        <v>0.0331501311963691</v>
      </c>
      <c r="F38" s="125" t="s">
        <v>68</v>
      </c>
      <c r="G38" s="125" t="s">
        <v>2</v>
      </c>
      <c r="H38" s="125" t="e">
        <f t="shared" si="1"/>
        <v>#REF!</v>
      </c>
      <c r="I38" s="134" t="e">
        <f t="shared" si="0"/>
        <v>#REF!</v>
      </c>
    </row>
    <row r="39" spans="1:9" s="64" customFormat="1" ht="19.5" customHeight="1" thickBot="1">
      <c r="A39" s="65" t="s">
        <v>68</v>
      </c>
      <c r="B39" s="139" t="s">
        <v>21</v>
      </c>
      <c r="C39" s="37">
        <v>28668</v>
      </c>
      <c r="D39" s="38">
        <v>0.423577316516039</v>
      </c>
      <c r="F39" s="125" t="s">
        <v>68</v>
      </c>
      <c r="G39" s="125" t="s">
        <v>21</v>
      </c>
      <c r="H39" s="125" t="e">
        <f t="shared" si="1"/>
        <v>#REF!</v>
      </c>
      <c r="I39" s="134" t="e">
        <f aca="true" t="shared" si="2" ref="I39:I70">H39/C39-1</f>
        <v>#REF!</v>
      </c>
    </row>
    <row r="40" spans="1:9" s="64" customFormat="1" ht="16.5" thickBot="1">
      <c r="A40" s="136" t="s">
        <v>68</v>
      </c>
      <c r="B40" s="139" t="s">
        <v>101</v>
      </c>
      <c r="C40" s="37">
        <v>21608</v>
      </c>
      <c r="D40" s="38">
        <v>0.099419965401445</v>
      </c>
      <c r="F40" s="125" t="s">
        <v>68</v>
      </c>
      <c r="G40" s="125" t="s">
        <v>25</v>
      </c>
      <c r="H40" s="125" t="e">
        <f t="shared" si="1"/>
        <v>#REF!</v>
      </c>
      <c r="I40" s="134" t="e">
        <f t="shared" si="2"/>
        <v>#REF!</v>
      </c>
    </row>
    <row r="41" spans="1:9" s="64" customFormat="1" ht="19.5" customHeight="1" thickBot="1">
      <c r="A41" s="136" t="s">
        <v>68</v>
      </c>
      <c r="B41" s="139" t="s">
        <v>102</v>
      </c>
      <c r="C41" s="37">
        <v>42902</v>
      </c>
      <c r="D41" s="38">
        <v>-0.173387795996224</v>
      </c>
      <c r="F41" s="125" t="s">
        <v>68</v>
      </c>
      <c r="G41" s="125" t="s">
        <v>34</v>
      </c>
      <c r="H41" s="125" t="e">
        <f t="shared" si="1"/>
        <v>#REF!</v>
      </c>
      <c r="I41" s="134" t="e">
        <f t="shared" si="2"/>
        <v>#REF!</v>
      </c>
    </row>
    <row r="42" spans="1:9" s="129" customFormat="1" ht="19.5" customHeight="1" thickBot="1">
      <c r="A42" s="127" t="s">
        <v>85</v>
      </c>
      <c r="B42" s="128"/>
      <c r="C42" s="35">
        <f>SUM(C43)</f>
        <v>1981</v>
      </c>
      <c r="D42" s="36"/>
      <c r="F42" s="130" t="s">
        <v>85</v>
      </c>
      <c r="G42" s="130"/>
      <c r="H42" s="130" t="e">
        <f>SUM(H43)</f>
        <v>#REF!</v>
      </c>
      <c r="I42" s="131" t="e">
        <f t="shared" si="2"/>
        <v>#REF!</v>
      </c>
    </row>
    <row r="43" spans="1:9" s="64" customFormat="1" ht="19.5" customHeight="1" thickBot="1">
      <c r="A43" s="132" t="s">
        <v>85</v>
      </c>
      <c r="B43" s="139" t="s">
        <v>92</v>
      </c>
      <c r="C43" s="37">
        <v>1981</v>
      </c>
      <c r="D43" s="38" t="s">
        <v>87</v>
      </c>
      <c r="F43" s="125" t="s">
        <v>85</v>
      </c>
      <c r="G43" s="125" t="s">
        <v>59</v>
      </c>
      <c r="H43" s="125" t="e">
        <f t="shared" si="1"/>
        <v>#REF!</v>
      </c>
      <c r="I43" s="134" t="e">
        <f t="shared" si="2"/>
        <v>#REF!</v>
      </c>
    </row>
    <row r="44" spans="1:9" s="129" customFormat="1" ht="19.5" customHeight="1" thickBot="1">
      <c r="A44" s="127" t="s">
        <v>79</v>
      </c>
      <c r="B44" s="128"/>
      <c r="C44" s="35">
        <f>SUM(C45)</f>
        <v>8230</v>
      </c>
      <c r="D44" s="36"/>
      <c r="F44" s="130" t="s">
        <v>79</v>
      </c>
      <c r="G44" s="130"/>
      <c r="H44" s="130" t="e">
        <f>SUM(H45)</f>
        <v>#REF!</v>
      </c>
      <c r="I44" s="131" t="e">
        <f t="shared" si="2"/>
        <v>#REF!</v>
      </c>
    </row>
    <row r="45" spans="1:9" s="64" customFormat="1" ht="16.5" thickBot="1">
      <c r="A45" s="132" t="s">
        <v>79</v>
      </c>
      <c r="B45" s="139" t="s">
        <v>91</v>
      </c>
      <c r="C45" s="37">
        <v>8230</v>
      </c>
      <c r="D45" s="38">
        <v>-0.206670522459996</v>
      </c>
      <c r="F45" s="125" t="s">
        <v>79</v>
      </c>
      <c r="G45" s="125" t="s">
        <v>29</v>
      </c>
      <c r="H45" s="125" t="e">
        <f t="shared" si="1"/>
        <v>#REF!</v>
      </c>
      <c r="I45" s="134" t="e">
        <f t="shared" si="2"/>
        <v>#REF!</v>
      </c>
    </row>
    <row r="46" spans="1:9" s="129" customFormat="1" ht="19.5" customHeight="1" thickBot="1">
      <c r="A46" s="127" t="s">
        <v>84</v>
      </c>
      <c r="B46" s="128"/>
      <c r="C46" s="35">
        <f>SUM(C47:C49)</f>
        <v>49996</v>
      </c>
      <c r="D46" s="36"/>
      <c r="F46" s="130" t="s">
        <v>84</v>
      </c>
      <c r="G46" s="130"/>
      <c r="H46" s="130" t="e">
        <f>SUM(H47:H49)</f>
        <v>#REF!</v>
      </c>
      <c r="I46" s="131" t="e">
        <f t="shared" si="2"/>
        <v>#REF!</v>
      </c>
    </row>
    <row r="47" spans="1:9" s="64" customFormat="1" ht="19.5" customHeight="1" thickBot="1">
      <c r="A47" s="132" t="s">
        <v>84</v>
      </c>
      <c r="B47" s="139" t="s">
        <v>18</v>
      </c>
      <c r="C47" s="37">
        <v>12945</v>
      </c>
      <c r="D47" s="38">
        <v>0.0256714998811505</v>
      </c>
      <c r="F47" s="147" t="s">
        <v>84</v>
      </c>
      <c r="G47" s="147" t="s">
        <v>18</v>
      </c>
      <c r="H47" s="125" t="e">
        <f t="shared" si="1"/>
        <v>#REF!</v>
      </c>
      <c r="I47" s="134" t="e">
        <f t="shared" si="2"/>
        <v>#REF!</v>
      </c>
    </row>
    <row r="48" spans="1:9" s="64" customFormat="1" ht="19.5" customHeight="1" thickBot="1">
      <c r="A48" s="137" t="s">
        <v>84</v>
      </c>
      <c r="B48" s="139" t="s">
        <v>14</v>
      </c>
      <c r="C48" s="37">
        <v>21593</v>
      </c>
      <c r="D48" s="38">
        <v>0.170098623604639</v>
      </c>
      <c r="F48" s="125" t="s">
        <v>84</v>
      </c>
      <c r="G48" s="125" t="s">
        <v>14</v>
      </c>
      <c r="H48" s="125" t="e">
        <f t="shared" si="1"/>
        <v>#REF!</v>
      </c>
      <c r="I48" s="134" t="e">
        <f t="shared" si="2"/>
        <v>#REF!</v>
      </c>
    </row>
    <row r="49" spans="1:9" s="143" customFormat="1" ht="16.5" thickBot="1">
      <c r="A49" s="136" t="s">
        <v>84</v>
      </c>
      <c r="B49" s="139" t="s">
        <v>27</v>
      </c>
      <c r="C49" s="37">
        <v>15458</v>
      </c>
      <c r="D49" s="38">
        <v>0.149037389429867</v>
      </c>
      <c r="F49" s="125" t="s">
        <v>84</v>
      </c>
      <c r="G49" s="125" t="s">
        <v>27</v>
      </c>
      <c r="H49" s="125" t="e">
        <f t="shared" si="1"/>
        <v>#REF!</v>
      </c>
      <c r="I49" s="144" t="e">
        <f t="shared" si="2"/>
        <v>#REF!</v>
      </c>
    </row>
    <row r="50" spans="1:9" s="129" customFormat="1" ht="19.5" customHeight="1" thickBot="1">
      <c r="A50" s="127" t="s">
        <v>81</v>
      </c>
      <c r="B50" s="128"/>
      <c r="C50" s="35">
        <f>SUM(C51)</f>
        <v>2509</v>
      </c>
      <c r="D50" s="36"/>
      <c r="F50" s="130" t="s">
        <v>81</v>
      </c>
      <c r="G50" s="130"/>
      <c r="H50" s="130" t="e">
        <f>SUM(H51)</f>
        <v>#REF!</v>
      </c>
      <c r="I50" s="131" t="e">
        <f t="shared" si="2"/>
        <v>#REF!</v>
      </c>
    </row>
    <row r="51" spans="1:9" s="64" customFormat="1" ht="16.5" thickBot="1">
      <c r="A51" s="136" t="s">
        <v>81</v>
      </c>
      <c r="B51" s="139" t="s">
        <v>54</v>
      </c>
      <c r="C51" s="37">
        <v>2509</v>
      </c>
      <c r="D51" s="38">
        <v>0.544950738916256</v>
      </c>
      <c r="F51" s="125" t="s">
        <v>81</v>
      </c>
      <c r="G51" s="125" t="s">
        <v>54</v>
      </c>
      <c r="H51" s="125" t="e">
        <f t="shared" si="1"/>
        <v>#REF!</v>
      </c>
      <c r="I51" s="134" t="e">
        <f t="shared" si="2"/>
        <v>#REF!</v>
      </c>
    </row>
    <row r="52" spans="1:9" s="129" customFormat="1" ht="19.5" customHeight="1" thickBot="1">
      <c r="A52" s="127" t="s">
        <v>83</v>
      </c>
      <c r="B52" s="128"/>
      <c r="C52" s="35">
        <f>SUM(C53:C55)</f>
        <v>479257</v>
      </c>
      <c r="D52" s="36"/>
      <c r="F52" s="130" t="s">
        <v>83</v>
      </c>
      <c r="G52" s="130"/>
      <c r="H52" s="130" t="e">
        <f>SUM(H53:H55)</f>
        <v>#REF!</v>
      </c>
      <c r="I52" s="131" t="e">
        <f t="shared" si="2"/>
        <v>#REF!</v>
      </c>
    </row>
    <row r="53" spans="1:9" s="64" customFormat="1" ht="19.5" customHeight="1" thickBot="1">
      <c r="A53" s="132" t="s">
        <v>83</v>
      </c>
      <c r="B53" s="142" t="s">
        <v>55</v>
      </c>
      <c r="C53" s="37">
        <v>401503</v>
      </c>
      <c r="D53" s="38">
        <v>0.0461146835363884</v>
      </c>
      <c r="F53" s="125" t="s">
        <v>83</v>
      </c>
      <c r="G53" s="125" t="s">
        <v>4</v>
      </c>
      <c r="H53" s="125" t="e">
        <f t="shared" si="1"/>
        <v>#REF!</v>
      </c>
      <c r="I53" s="134" t="e">
        <f t="shared" si="2"/>
        <v>#REF!</v>
      </c>
    </row>
    <row r="54" spans="1:9" s="64" customFormat="1" ht="19.5" customHeight="1" thickBot="1">
      <c r="A54" s="136" t="s">
        <v>83</v>
      </c>
      <c r="B54" s="139" t="s">
        <v>60</v>
      </c>
      <c r="C54" s="41">
        <v>66404</v>
      </c>
      <c r="D54" s="38">
        <v>-0.0914265385983636</v>
      </c>
      <c r="F54" s="125" t="s">
        <v>83</v>
      </c>
      <c r="G54" s="125" t="s">
        <v>60</v>
      </c>
      <c r="H54" s="125" t="e">
        <f t="shared" si="1"/>
        <v>#REF!</v>
      </c>
      <c r="I54" s="134" t="e">
        <f t="shared" si="2"/>
        <v>#REF!</v>
      </c>
    </row>
    <row r="55" spans="1:9" s="64" customFormat="1" ht="19.5" customHeight="1" thickBot="1">
      <c r="A55" s="136" t="s">
        <v>83</v>
      </c>
      <c r="B55" s="139" t="s">
        <v>51</v>
      </c>
      <c r="C55" s="37">
        <v>11350</v>
      </c>
      <c r="D55" s="38">
        <v>0.232356134636265</v>
      </c>
      <c r="F55" s="125" t="s">
        <v>83</v>
      </c>
      <c r="G55" s="125" t="s">
        <v>51</v>
      </c>
      <c r="H55" s="125" t="e">
        <f t="shared" si="1"/>
        <v>#REF!</v>
      </c>
      <c r="I55" s="134" t="e">
        <f t="shared" si="2"/>
        <v>#REF!</v>
      </c>
    </row>
    <row r="56" spans="1:9" s="129" customFormat="1" ht="19.5" customHeight="1" thickBot="1">
      <c r="A56" s="127" t="s">
        <v>32</v>
      </c>
      <c r="B56" s="128"/>
      <c r="C56" s="35">
        <f>SUM(C57)</f>
        <v>9098</v>
      </c>
      <c r="D56" s="36"/>
      <c r="F56" s="130" t="s">
        <v>32</v>
      </c>
      <c r="G56" s="130"/>
      <c r="H56" s="130" t="e">
        <f>SUM(H57)</f>
        <v>#REF!</v>
      </c>
      <c r="I56" s="131" t="e">
        <f t="shared" si="2"/>
        <v>#REF!</v>
      </c>
    </row>
    <row r="57" spans="1:9" s="64" customFormat="1" ht="19.5" customHeight="1" thickBot="1">
      <c r="A57" s="136" t="s">
        <v>32</v>
      </c>
      <c r="B57" s="139" t="s">
        <v>100</v>
      </c>
      <c r="C57" s="37">
        <v>9098</v>
      </c>
      <c r="D57" s="38">
        <v>0.00898303205057114</v>
      </c>
      <c r="F57" s="125" t="s">
        <v>32</v>
      </c>
      <c r="G57" s="125" t="s">
        <v>32</v>
      </c>
      <c r="H57" s="125" t="e">
        <f t="shared" si="1"/>
        <v>#REF!</v>
      </c>
      <c r="I57" s="134" t="e">
        <f t="shared" si="2"/>
        <v>#REF!</v>
      </c>
    </row>
    <row r="58" spans="1:9" s="129" customFormat="1" ht="19.5" customHeight="1" thickBot="1">
      <c r="A58" s="127" t="s">
        <v>75</v>
      </c>
      <c r="B58" s="128"/>
      <c r="C58" s="35">
        <f>SUM(C59)</f>
        <v>10361</v>
      </c>
      <c r="D58" s="36"/>
      <c r="F58" s="130" t="s">
        <v>75</v>
      </c>
      <c r="G58" s="130"/>
      <c r="H58" s="130" t="e">
        <f>SUM(H59)</f>
        <v>#REF!</v>
      </c>
      <c r="I58" s="131" t="e">
        <f t="shared" si="2"/>
        <v>#REF!</v>
      </c>
    </row>
    <row r="59" spans="1:9" s="64" customFormat="1" ht="19.5" customHeight="1" thickBot="1">
      <c r="A59" s="136" t="s">
        <v>75</v>
      </c>
      <c r="B59" s="139" t="s">
        <v>33</v>
      </c>
      <c r="C59" s="37">
        <v>10361</v>
      </c>
      <c r="D59" s="38">
        <v>0.0631028114098092</v>
      </c>
      <c r="F59" s="125" t="s">
        <v>75</v>
      </c>
      <c r="G59" s="125" t="s">
        <v>33</v>
      </c>
      <c r="H59" s="125" t="e">
        <f t="shared" si="1"/>
        <v>#REF!</v>
      </c>
      <c r="I59" s="134" t="e">
        <f t="shared" si="2"/>
        <v>#REF!</v>
      </c>
    </row>
    <row r="60" spans="1:9" s="129" customFormat="1" ht="19.5" customHeight="1" thickBot="1">
      <c r="A60" s="127" t="s">
        <v>73</v>
      </c>
      <c r="B60" s="128"/>
      <c r="C60" s="35">
        <f>SUM(C61:C63)</f>
        <v>72395</v>
      </c>
      <c r="D60" s="36"/>
      <c r="F60" s="130" t="s">
        <v>73</v>
      </c>
      <c r="G60" s="130"/>
      <c r="H60" s="130" t="e">
        <f>SUM(H61:H63)</f>
        <v>#REF!</v>
      </c>
      <c r="I60" s="131" t="e">
        <f t="shared" si="2"/>
        <v>#REF!</v>
      </c>
    </row>
    <row r="61" spans="1:9" s="64" customFormat="1" ht="19.5" customHeight="1" thickBot="1">
      <c r="A61" s="137" t="s">
        <v>73</v>
      </c>
      <c r="B61" s="139" t="s">
        <v>9</v>
      </c>
      <c r="C61" s="37">
        <v>50361</v>
      </c>
      <c r="D61" s="38">
        <v>0.144334113476789</v>
      </c>
      <c r="F61" s="125" t="s">
        <v>73</v>
      </c>
      <c r="G61" s="125" t="s">
        <v>9</v>
      </c>
      <c r="H61" s="125" t="e">
        <f t="shared" si="1"/>
        <v>#REF!</v>
      </c>
      <c r="I61" s="134" t="e">
        <f t="shared" si="2"/>
        <v>#REF!</v>
      </c>
    </row>
    <row r="62" spans="1:9" s="64" customFormat="1" ht="19.5" customHeight="1" thickBot="1">
      <c r="A62" s="136" t="s">
        <v>73</v>
      </c>
      <c r="B62" s="139" t="s">
        <v>36</v>
      </c>
      <c r="C62" s="37">
        <v>9107</v>
      </c>
      <c r="D62" s="38">
        <v>0.0256785674062394</v>
      </c>
      <c r="F62" s="140" t="s">
        <v>73</v>
      </c>
      <c r="G62" s="140" t="s">
        <v>36</v>
      </c>
      <c r="H62" s="125" t="e">
        <f t="shared" si="1"/>
        <v>#REF!</v>
      </c>
      <c r="I62" s="134" t="e">
        <f t="shared" si="2"/>
        <v>#REF!</v>
      </c>
    </row>
    <row r="63" spans="1:9" s="31" customFormat="1" ht="16.5" thickBot="1">
      <c r="A63" s="136" t="s">
        <v>73</v>
      </c>
      <c r="B63" s="139" t="s">
        <v>38</v>
      </c>
      <c r="C63" s="37">
        <v>12927</v>
      </c>
      <c r="D63" s="38">
        <v>-0.0273869535776089</v>
      </c>
      <c r="F63" s="125" t="s">
        <v>73</v>
      </c>
      <c r="G63" s="125" t="s">
        <v>38</v>
      </c>
      <c r="H63" s="125" t="e">
        <f t="shared" si="1"/>
        <v>#REF!</v>
      </c>
      <c r="I63" s="141" t="e">
        <f t="shared" si="2"/>
        <v>#REF!</v>
      </c>
    </row>
    <row r="64" spans="1:9" s="129" customFormat="1" ht="19.5" customHeight="1" thickBot="1">
      <c r="A64" s="127" t="s">
        <v>80</v>
      </c>
      <c r="B64" s="128"/>
      <c r="C64" s="35">
        <f>SUM(C65)</f>
        <v>14198</v>
      </c>
      <c r="D64" s="36"/>
      <c r="F64" s="130" t="s">
        <v>86</v>
      </c>
      <c r="G64" s="130"/>
      <c r="H64" s="130" t="e">
        <f>SUM(H65)</f>
        <v>#REF!</v>
      </c>
      <c r="I64" s="131" t="e">
        <f t="shared" si="2"/>
        <v>#REF!</v>
      </c>
    </row>
    <row r="65" spans="1:9" s="64" customFormat="1" ht="16.5" thickBot="1">
      <c r="A65" s="132" t="s">
        <v>80</v>
      </c>
      <c r="B65" s="139" t="s">
        <v>90</v>
      </c>
      <c r="C65" s="37">
        <v>14198</v>
      </c>
      <c r="D65" s="38">
        <v>0.103442915986632</v>
      </c>
      <c r="F65" s="125" t="s">
        <v>86</v>
      </c>
      <c r="G65" s="125" t="s">
        <v>20</v>
      </c>
      <c r="H65" s="125" t="e">
        <f t="shared" si="1"/>
        <v>#REF!</v>
      </c>
      <c r="I65" s="134" t="e">
        <f t="shared" si="2"/>
        <v>#REF!</v>
      </c>
    </row>
    <row r="66" spans="1:9" s="129" customFormat="1" ht="19.5" customHeight="1" thickBot="1">
      <c r="A66" s="127" t="s">
        <v>74</v>
      </c>
      <c r="B66" s="128"/>
      <c r="C66" s="35">
        <f>SUM(C67)</f>
        <v>12003</v>
      </c>
      <c r="D66" s="36"/>
      <c r="F66" s="130" t="s">
        <v>74</v>
      </c>
      <c r="G66" s="130"/>
      <c r="H66" s="130" t="e">
        <f>SUM(H67)</f>
        <v>#REF!</v>
      </c>
      <c r="I66" s="131" t="e">
        <f t="shared" si="2"/>
        <v>#REF!</v>
      </c>
    </row>
    <row r="67" spans="1:9" s="64" customFormat="1" ht="16.5" thickBot="1">
      <c r="A67" s="136" t="s">
        <v>74</v>
      </c>
      <c r="B67" s="139" t="s">
        <v>52</v>
      </c>
      <c r="C67" s="37">
        <v>12003</v>
      </c>
      <c r="D67" s="38">
        <v>0.213404771532552</v>
      </c>
      <c r="F67" s="125" t="s">
        <v>74</v>
      </c>
      <c r="G67" s="125" t="s">
        <v>52</v>
      </c>
      <c r="H67" s="125" t="e">
        <f t="shared" si="1"/>
        <v>#REF!</v>
      </c>
      <c r="I67" s="134" t="e">
        <f t="shared" si="2"/>
        <v>#REF!</v>
      </c>
    </row>
    <row r="68" spans="1:9" s="129" customFormat="1" ht="19.5" customHeight="1" thickBot="1">
      <c r="A68" s="127" t="s">
        <v>71</v>
      </c>
      <c r="B68" s="128"/>
      <c r="C68" s="35">
        <f>SUM(C69:C70)</f>
        <v>144066</v>
      </c>
      <c r="D68" s="36"/>
      <c r="F68" s="130" t="s">
        <v>71</v>
      </c>
      <c r="G68" s="130"/>
      <c r="H68" s="130" t="e">
        <f>SUM(H69:H70)</f>
        <v>#REF!</v>
      </c>
      <c r="I68" s="131" t="e">
        <f t="shared" si="2"/>
        <v>#REF!</v>
      </c>
    </row>
    <row r="69" spans="1:9" s="64" customFormat="1" ht="16.5" thickBot="1">
      <c r="A69" s="137" t="s">
        <v>71</v>
      </c>
      <c r="B69" s="139" t="s">
        <v>8</v>
      </c>
      <c r="C69" s="148">
        <v>71387</v>
      </c>
      <c r="D69" s="149">
        <v>0.0723438133721891</v>
      </c>
      <c r="F69" s="125" t="s">
        <v>71</v>
      </c>
      <c r="G69" s="125" t="s">
        <v>8</v>
      </c>
      <c r="H69" s="125" t="e">
        <f t="shared" si="1"/>
        <v>#REF!</v>
      </c>
      <c r="I69" s="134" t="e">
        <f t="shared" si="2"/>
        <v>#REF!</v>
      </c>
    </row>
    <row r="70" spans="1:9" s="64" customFormat="1" ht="16.5" thickBot="1">
      <c r="A70" s="132" t="s">
        <v>71</v>
      </c>
      <c r="B70" s="139" t="s">
        <v>17</v>
      </c>
      <c r="C70" s="37">
        <v>72679</v>
      </c>
      <c r="D70" s="38">
        <v>0.108807420629472</v>
      </c>
      <c r="F70" s="125" t="s">
        <v>71</v>
      </c>
      <c r="G70" s="125" t="s">
        <v>17</v>
      </c>
      <c r="H70" s="125" t="e">
        <f t="shared" si="1"/>
        <v>#REF!</v>
      </c>
      <c r="I70" s="134" t="e">
        <f t="shared" si="2"/>
        <v>#REF!</v>
      </c>
    </row>
    <row r="71" spans="1:9" s="143" customFormat="1" ht="15.75" thickBot="1">
      <c r="A71" s="150"/>
      <c r="B71" s="151"/>
      <c r="C71" s="99"/>
      <c r="D71" s="152"/>
      <c r="F71" s="147"/>
      <c r="G71" s="147"/>
      <c r="H71" s="147"/>
      <c r="I71" s="153"/>
    </row>
    <row r="72" spans="1:9" s="157" customFormat="1" ht="17.25" thickBot="1" thickTop="1">
      <c r="A72" s="154"/>
      <c r="B72" s="155" t="s">
        <v>39</v>
      </c>
      <c r="C72" s="30">
        <v>2056959</v>
      </c>
      <c r="D72" s="156">
        <v>0.044766893486</v>
      </c>
      <c r="F72" s="158"/>
      <c r="G72" s="158"/>
      <c r="H72" s="158"/>
      <c r="I72" s="159"/>
    </row>
    <row r="73" spans="3:9" ht="15.75" thickTop="1">
      <c r="C73" s="5">
        <f>C6+C13+C15+C20+C29+C31+C35+C37+C42+C44+C46+C50+C52+C56+C58+C60+C64+C66+C68</f>
        <v>2056959</v>
      </c>
      <c r="F73" s="160"/>
      <c r="G73" s="160"/>
      <c r="H73" s="161" t="e">
        <f>H6+H13+H15+H20+H29+H31+H35+H37+H42+H44+H46+H50+H52+H56+H58+H60+H64+H66+H68</f>
        <v>#REF!</v>
      </c>
      <c r="I73" s="162" t="e">
        <f>H73/C73-1</f>
        <v>#REF!</v>
      </c>
    </row>
    <row r="75" spans="2:4" ht="15">
      <c r="B75" s="42" t="s">
        <v>45</v>
      </c>
      <c r="D75" s="19"/>
    </row>
    <row r="76" spans="2:4" ht="15">
      <c r="B76" s="42" t="s">
        <v>46</v>
      </c>
      <c r="D76" s="19"/>
    </row>
  </sheetData>
  <printOptions horizontalCentered="1" verticalCentered="1"/>
  <pageMargins left="0.75" right="0.75" top="1" bottom="1" header="0" footer="0"/>
  <pageSetup fitToHeight="1" fitToWidth="1" horizontalDpi="400" verticalDpi="400" orientation="portrait" paperSize="9" scale="5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J74"/>
  <sheetViews>
    <sheetView zoomScale="75" zoomScaleNormal="75" zoomScaleSheetLayoutView="75" workbookViewId="0" topLeftCell="A28">
      <selection activeCell="I9" sqref="I9"/>
    </sheetView>
  </sheetViews>
  <sheetFormatPr defaultColWidth="11.421875" defaultRowHeight="12.75"/>
  <cols>
    <col min="1" max="1" width="27.7109375" style="0" bestFit="1" customWidth="1"/>
    <col min="2" max="2" width="26.140625" style="8" customWidth="1"/>
    <col min="3" max="3" width="14.57421875" style="5" customWidth="1"/>
    <col min="4" max="4" width="10.7109375" style="2" customWidth="1"/>
    <col min="5" max="5" width="1.57421875" style="5" customWidth="1"/>
    <col min="6" max="6" width="8.140625" style="0" customWidth="1"/>
    <col min="8" max="8" width="25.421875" style="0" customWidth="1"/>
    <col min="9" max="9" width="15.421875" style="0" customWidth="1"/>
    <col min="10" max="10" width="16.7109375" style="0" customWidth="1"/>
  </cols>
  <sheetData>
    <row r="1" spans="2:7" s="118" customFormat="1" ht="12.75" customHeight="1">
      <c r="B1" s="115"/>
      <c r="C1" s="116"/>
      <c r="D1" s="117"/>
      <c r="E1" s="116"/>
      <c r="F1" s="163"/>
      <c r="G1" s="117"/>
    </row>
    <row r="2" spans="2:4" ht="14.25">
      <c r="B2" s="28"/>
      <c r="C2" s="121" t="s">
        <v>64</v>
      </c>
      <c r="D2" s="19"/>
    </row>
    <row r="3" spans="3:5" ht="12">
      <c r="C3" s="123" t="s">
        <v>42</v>
      </c>
      <c r="D3" s="18"/>
      <c r="E3" s="1"/>
    </row>
    <row r="4" spans="3:5" ht="18" customHeight="1" thickBot="1">
      <c r="C4" s="208"/>
      <c r="D4" s="208"/>
      <c r="E4" s="208"/>
    </row>
    <row r="5" spans="2:5" s="31" customFormat="1" ht="18.75" thickTop="1">
      <c r="B5" s="44"/>
      <c r="C5" s="211" t="s">
        <v>48</v>
      </c>
      <c r="D5" s="212"/>
      <c r="E5" s="212"/>
    </row>
    <row r="6" spans="2:5" s="31" customFormat="1" ht="16.5" thickBot="1">
      <c r="B6" s="45"/>
      <c r="C6" s="209" t="s">
        <v>41</v>
      </c>
      <c r="D6" s="210"/>
      <c r="E6" s="32"/>
    </row>
    <row r="7" spans="2:10" s="31" customFormat="1" ht="16.5" thickBot="1">
      <c r="B7" s="46" t="s">
        <v>0</v>
      </c>
      <c r="C7" s="164" t="s">
        <v>1</v>
      </c>
      <c r="D7" s="33" t="s">
        <v>40</v>
      </c>
      <c r="E7" s="34"/>
      <c r="J7" s="126" t="s">
        <v>106</v>
      </c>
    </row>
    <row r="8" spans="1:10" s="168" customFormat="1" ht="17.25" thickBot="1" thickTop="1">
      <c r="A8" s="127" t="s">
        <v>70</v>
      </c>
      <c r="B8" s="165"/>
      <c r="C8" s="166">
        <f>SUM(C9:C14)</f>
        <v>12100142</v>
      </c>
      <c r="D8" s="39"/>
      <c r="E8" s="167"/>
      <c r="G8" s="169" t="s">
        <v>70</v>
      </c>
      <c r="H8" s="170"/>
      <c r="I8" s="171" t="e">
        <f>SUM(I9:I14)</f>
        <v>#REF!</v>
      </c>
      <c r="J8" s="131" t="e">
        <f aca="true" t="shared" si="0" ref="J8:J39">I8/C8-1</f>
        <v>#REF!</v>
      </c>
    </row>
    <row r="9" spans="1:10" s="31" customFormat="1" ht="16.5" thickBot="1">
      <c r="A9" s="132" t="s">
        <v>70</v>
      </c>
      <c r="B9" s="172" t="s">
        <v>89</v>
      </c>
      <c r="C9" s="173">
        <v>51138</v>
      </c>
      <c r="D9" s="87">
        <v>-0.138409178980001</v>
      </c>
      <c r="E9" s="21"/>
      <c r="G9" s="143" t="s">
        <v>70</v>
      </c>
      <c r="H9" s="174" t="s">
        <v>19</v>
      </c>
      <c r="I9" s="175" t="e">
        <f aca="true" t="shared" si="1" ref="I9:I14">LOOKUP(H9,MERAPTOS,MERTOTCOM)</f>
        <v>#REF!</v>
      </c>
      <c r="J9" s="134" t="e">
        <f t="shared" si="0"/>
        <v>#REF!</v>
      </c>
    </row>
    <row r="10" spans="1:10" s="31" customFormat="1" ht="16.5" thickBot="1">
      <c r="A10" s="132" t="s">
        <v>70</v>
      </c>
      <c r="B10" s="176" t="s">
        <v>93</v>
      </c>
      <c r="C10" s="177">
        <v>0</v>
      </c>
      <c r="D10" s="88" t="s">
        <v>87</v>
      </c>
      <c r="E10" s="21"/>
      <c r="G10" s="143" t="s">
        <v>70</v>
      </c>
      <c r="H10" s="174" t="s">
        <v>30</v>
      </c>
      <c r="I10" s="175" t="e">
        <f t="shared" si="1"/>
        <v>#REF!</v>
      </c>
      <c r="J10" s="134" t="e">
        <f t="shared" si="0"/>
        <v>#REF!</v>
      </c>
    </row>
    <row r="11" spans="1:10" s="31" customFormat="1" ht="16.5" thickBot="1">
      <c r="A11" s="136" t="s">
        <v>70</v>
      </c>
      <c r="B11" s="176" t="s">
        <v>96</v>
      </c>
      <c r="C11" s="177">
        <v>85891</v>
      </c>
      <c r="D11" s="88">
        <v>-0.151283090088043</v>
      </c>
      <c r="E11" s="21"/>
      <c r="G11" s="143" t="s">
        <v>70</v>
      </c>
      <c r="H11" s="174" t="s">
        <v>22</v>
      </c>
      <c r="I11" s="175" t="e">
        <f t="shared" si="1"/>
        <v>#REF!</v>
      </c>
      <c r="J11" s="134" t="e">
        <f t="shared" si="0"/>
        <v>#REF!</v>
      </c>
    </row>
    <row r="12" spans="1:10" s="31" customFormat="1" ht="16.5" thickBot="1">
      <c r="A12" s="136" t="s">
        <v>70</v>
      </c>
      <c r="B12" s="176" t="s">
        <v>98</v>
      </c>
      <c r="C12" s="177">
        <v>98300</v>
      </c>
      <c r="D12" s="88">
        <v>-0.32976511096717</v>
      </c>
      <c r="E12" s="21"/>
      <c r="G12" s="143" t="s">
        <v>70</v>
      </c>
      <c r="H12" s="174" t="s">
        <v>23</v>
      </c>
      <c r="I12" s="175" t="e">
        <f t="shared" si="1"/>
        <v>#REF!</v>
      </c>
      <c r="J12" s="134" t="e">
        <f t="shared" si="0"/>
        <v>#REF!</v>
      </c>
    </row>
    <row r="13" spans="1:10" s="31" customFormat="1" ht="16.5" thickBot="1">
      <c r="A13" s="132" t="s">
        <v>70</v>
      </c>
      <c r="B13" s="176" t="s">
        <v>5</v>
      </c>
      <c r="C13" s="177">
        <v>6811326</v>
      </c>
      <c r="D13" s="88">
        <v>-0.00383864274648329</v>
      </c>
      <c r="E13" s="21"/>
      <c r="G13" s="143" t="s">
        <v>70</v>
      </c>
      <c r="H13" s="174" t="s">
        <v>5</v>
      </c>
      <c r="I13" s="175" t="e">
        <f t="shared" si="1"/>
        <v>#REF!</v>
      </c>
      <c r="J13" s="134" t="e">
        <f t="shared" si="0"/>
        <v>#REF!</v>
      </c>
    </row>
    <row r="14" spans="1:10" s="31" customFormat="1" ht="16.5" thickBot="1">
      <c r="A14" s="137" t="s">
        <v>70</v>
      </c>
      <c r="B14" s="176" t="s">
        <v>15</v>
      </c>
      <c r="C14" s="178">
        <v>5053487</v>
      </c>
      <c r="D14" s="179">
        <v>0.17865201139868</v>
      </c>
      <c r="E14" s="21"/>
      <c r="G14" s="143" t="s">
        <v>70</v>
      </c>
      <c r="H14" s="174" t="s">
        <v>15</v>
      </c>
      <c r="I14" s="175" t="e">
        <f t="shared" si="1"/>
        <v>#REF!</v>
      </c>
      <c r="J14" s="134" t="e">
        <f t="shared" si="0"/>
        <v>#REF!</v>
      </c>
    </row>
    <row r="15" spans="1:10" s="168" customFormat="1" ht="16.5" thickBot="1">
      <c r="A15" s="127" t="s">
        <v>77</v>
      </c>
      <c r="B15" s="165"/>
      <c r="C15" s="166">
        <f>SUM(C16)</f>
        <v>9160282</v>
      </c>
      <c r="D15" s="39"/>
      <c r="E15" s="167"/>
      <c r="G15" s="169" t="s">
        <v>77</v>
      </c>
      <c r="H15" s="170"/>
      <c r="I15" s="171" t="e">
        <f>SUM(I16)</f>
        <v>#REF!</v>
      </c>
      <c r="J15" s="131" t="e">
        <f t="shared" si="0"/>
        <v>#REF!</v>
      </c>
    </row>
    <row r="16" spans="1:10" s="31" customFormat="1" ht="16.5" thickBot="1">
      <c r="A16" s="136" t="s">
        <v>77</v>
      </c>
      <c r="B16" s="139" t="s">
        <v>105</v>
      </c>
      <c r="C16" s="41">
        <v>9160282</v>
      </c>
      <c r="D16" s="48">
        <v>0.0949989970787378</v>
      </c>
      <c r="E16" s="21"/>
      <c r="G16" s="143" t="s">
        <v>77</v>
      </c>
      <c r="H16" s="174" t="s">
        <v>28</v>
      </c>
      <c r="I16" s="175" t="e">
        <f>LOOKUP(H16,MERAPTOS,MERTOTCOM)</f>
        <v>#REF!</v>
      </c>
      <c r="J16" s="141" t="e">
        <f t="shared" si="0"/>
        <v>#REF!</v>
      </c>
    </row>
    <row r="17" spans="1:10" s="168" customFormat="1" ht="16.5" thickBot="1">
      <c r="A17" s="127" t="s">
        <v>72</v>
      </c>
      <c r="B17" s="165"/>
      <c r="C17" s="166">
        <f>SUM(C18:C20)</f>
        <v>28893973</v>
      </c>
      <c r="D17" s="39"/>
      <c r="E17" s="167"/>
      <c r="G17" s="169" t="s">
        <v>72</v>
      </c>
      <c r="H17" s="170"/>
      <c r="I17" s="171" t="e">
        <f>SUM(I18:I20)</f>
        <v>#REF!</v>
      </c>
      <c r="J17" s="131" t="e">
        <f t="shared" si="0"/>
        <v>#REF!</v>
      </c>
    </row>
    <row r="18" spans="1:10" s="31" customFormat="1" ht="16.5" thickBot="1">
      <c r="A18" s="137" t="s">
        <v>72</v>
      </c>
      <c r="B18" s="139" t="s">
        <v>97</v>
      </c>
      <c r="C18" s="41">
        <v>4510441</v>
      </c>
      <c r="D18" s="48">
        <v>0.0656149059988017</v>
      </c>
      <c r="E18" s="21"/>
      <c r="G18" s="143" t="s">
        <v>72</v>
      </c>
      <c r="H18" s="174" t="s">
        <v>11</v>
      </c>
      <c r="I18" s="175" t="e">
        <f>LOOKUP(H18,MERAPTOS,MERTOTCOM)</f>
        <v>#REF!</v>
      </c>
      <c r="J18" s="134" t="e">
        <f t="shared" si="0"/>
        <v>#REF!</v>
      </c>
    </row>
    <row r="19" spans="1:10" s="31" customFormat="1" ht="16.5" thickBot="1">
      <c r="A19" s="137" t="s">
        <v>72</v>
      </c>
      <c r="B19" s="139" t="s">
        <v>13</v>
      </c>
      <c r="C19" s="41">
        <v>3975395</v>
      </c>
      <c r="D19" s="48">
        <v>0.0729773417799074</v>
      </c>
      <c r="E19" s="21"/>
      <c r="G19" s="143" t="s">
        <v>72</v>
      </c>
      <c r="H19" s="174" t="s">
        <v>13</v>
      </c>
      <c r="I19" s="175" t="e">
        <f>LOOKUP(H19,MERAPTOS,MERTOTCOM)</f>
        <v>#REF!</v>
      </c>
      <c r="J19" s="134" t="e">
        <f t="shared" si="0"/>
        <v>#REF!</v>
      </c>
    </row>
    <row r="20" spans="1:10" s="31" customFormat="1" ht="16.5" thickBot="1">
      <c r="A20" s="132" t="s">
        <v>72</v>
      </c>
      <c r="B20" s="142" t="s">
        <v>56</v>
      </c>
      <c r="C20" s="41">
        <v>20408137</v>
      </c>
      <c r="D20" s="48">
        <v>0.0237134444254943</v>
      </c>
      <c r="E20" s="21"/>
      <c r="G20" s="143" t="s">
        <v>72</v>
      </c>
      <c r="H20" s="180" t="s">
        <v>6</v>
      </c>
      <c r="I20" s="175" t="e">
        <f>LOOKUP(H20,MERAPTOS,MERTOTCOM)</f>
        <v>#REF!</v>
      </c>
      <c r="J20" s="134" t="e">
        <f t="shared" si="0"/>
        <v>#REF!</v>
      </c>
    </row>
    <row r="21" spans="1:10" s="168" customFormat="1" ht="16.5" thickBot="1">
      <c r="A21" s="127" t="s">
        <v>69</v>
      </c>
      <c r="B21" s="165"/>
      <c r="C21" s="166">
        <f>SUM(C22:C29)</f>
        <v>87115351</v>
      </c>
      <c r="D21" s="39"/>
      <c r="E21" s="167"/>
      <c r="G21" s="169" t="s">
        <v>69</v>
      </c>
      <c r="H21" s="170"/>
      <c r="I21" s="171" t="e">
        <f>SUM(I22:I29)</f>
        <v>#REF!</v>
      </c>
      <c r="J21" s="131" t="e">
        <f t="shared" si="0"/>
        <v>#REF!</v>
      </c>
    </row>
    <row r="22" spans="1:10" s="31" customFormat="1" ht="16.5" thickBot="1">
      <c r="A22" s="132" t="s">
        <v>69</v>
      </c>
      <c r="B22" s="139" t="s">
        <v>94</v>
      </c>
      <c r="C22" s="41">
        <v>172947</v>
      </c>
      <c r="D22" s="50">
        <v>-0.00408851932257266</v>
      </c>
      <c r="E22" s="21"/>
      <c r="G22" s="143" t="s">
        <v>69</v>
      </c>
      <c r="H22" s="174" t="s">
        <v>49</v>
      </c>
      <c r="I22" s="175" t="e">
        <f aca="true" t="shared" si="2" ref="I22:I29">LOOKUP(H22,MERAPTOS,MERTOTCOM)</f>
        <v>#REF!</v>
      </c>
      <c r="J22" s="134" t="e">
        <f t="shared" si="0"/>
        <v>#REF!</v>
      </c>
    </row>
    <row r="23" spans="1:10" s="31" customFormat="1" ht="16.5" thickBot="1">
      <c r="A23" s="137" t="s">
        <v>69</v>
      </c>
      <c r="B23" s="139" t="s">
        <v>95</v>
      </c>
      <c r="C23" s="41">
        <v>3639811</v>
      </c>
      <c r="D23" s="48">
        <v>-0.014828947560736</v>
      </c>
      <c r="E23" s="21"/>
      <c r="G23" s="143" t="s">
        <v>69</v>
      </c>
      <c r="H23" s="174" t="s">
        <v>10</v>
      </c>
      <c r="I23" s="175" t="e">
        <f t="shared" si="2"/>
        <v>#REF!</v>
      </c>
      <c r="J23" s="134" t="e">
        <f t="shared" si="0"/>
        <v>#REF!</v>
      </c>
    </row>
    <row r="24" spans="1:10" s="31" customFormat="1" ht="16.5" thickBot="1">
      <c r="A24" s="132" t="s">
        <v>69</v>
      </c>
      <c r="B24" s="139" t="s">
        <v>3</v>
      </c>
      <c r="C24" s="41">
        <v>40934830</v>
      </c>
      <c r="D24" s="48">
        <v>0.0220921893280648</v>
      </c>
      <c r="E24" s="21"/>
      <c r="G24" s="181" t="s">
        <v>69</v>
      </c>
      <c r="H24" s="174" t="s">
        <v>3</v>
      </c>
      <c r="I24" s="175" t="e">
        <f t="shared" si="2"/>
        <v>#REF!</v>
      </c>
      <c r="J24" s="134" t="e">
        <f t="shared" si="0"/>
        <v>#REF!</v>
      </c>
    </row>
    <row r="25" spans="1:10" s="31" customFormat="1" ht="16.5" thickBot="1">
      <c r="A25" s="136" t="s">
        <v>69</v>
      </c>
      <c r="B25" s="139" t="s">
        <v>50</v>
      </c>
      <c r="C25" s="41">
        <v>3293</v>
      </c>
      <c r="D25" s="50">
        <v>0.202263599853961</v>
      </c>
      <c r="E25" s="21"/>
      <c r="G25" s="143" t="s">
        <v>69</v>
      </c>
      <c r="H25" s="174" t="s">
        <v>50</v>
      </c>
      <c r="I25" s="175" t="e">
        <f t="shared" si="2"/>
        <v>#REF!</v>
      </c>
      <c r="J25" s="144" t="e">
        <f t="shared" si="0"/>
        <v>#REF!</v>
      </c>
    </row>
    <row r="26" spans="1:10" s="31" customFormat="1" ht="16.5" thickBot="1">
      <c r="A26" s="145" t="s">
        <v>69</v>
      </c>
      <c r="B26" s="139" t="s">
        <v>99</v>
      </c>
      <c r="C26" s="41">
        <v>1502289</v>
      </c>
      <c r="D26" s="50">
        <v>0.048270477115536</v>
      </c>
      <c r="E26" s="21"/>
      <c r="G26" s="143" t="s">
        <v>69</v>
      </c>
      <c r="H26" s="174" t="s">
        <v>24</v>
      </c>
      <c r="I26" s="175" t="e">
        <f t="shared" si="2"/>
        <v>#REF!</v>
      </c>
      <c r="J26" s="134" t="e">
        <f t="shared" si="0"/>
        <v>#REF!</v>
      </c>
    </row>
    <row r="27" spans="1:10" s="31" customFormat="1" ht="16.5" thickBot="1">
      <c r="A27" s="146" t="s">
        <v>69</v>
      </c>
      <c r="B27" s="139" t="s">
        <v>12</v>
      </c>
      <c r="C27" s="41">
        <v>7996939</v>
      </c>
      <c r="D27" s="48">
        <v>0.0672836948984064</v>
      </c>
      <c r="E27" s="21"/>
      <c r="G27" s="143" t="s">
        <v>69</v>
      </c>
      <c r="H27" s="174" t="s">
        <v>12</v>
      </c>
      <c r="I27" s="175" t="e">
        <f t="shared" si="2"/>
        <v>#REF!</v>
      </c>
      <c r="J27" s="134" t="e">
        <f t="shared" si="0"/>
        <v>#REF!</v>
      </c>
    </row>
    <row r="28" spans="1:10" s="31" customFormat="1" ht="16.5" thickBot="1">
      <c r="A28" s="65" t="s">
        <v>69</v>
      </c>
      <c r="B28" s="139" t="s">
        <v>16</v>
      </c>
      <c r="C28" s="41">
        <v>23647190</v>
      </c>
      <c r="D28" s="48">
        <v>-0.00818435316959874</v>
      </c>
      <c r="E28" s="21"/>
      <c r="G28" s="143" t="s">
        <v>69</v>
      </c>
      <c r="H28" s="174" t="s">
        <v>16</v>
      </c>
      <c r="I28" s="175" t="e">
        <f t="shared" si="2"/>
        <v>#REF!</v>
      </c>
      <c r="J28" s="134" t="e">
        <f t="shared" si="0"/>
        <v>#REF!</v>
      </c>
    </row>
    <row r="29" spans="1:10" s="31" customFormat="1" ht="16.5" thickBot="1">
      <c r="A29" s="65" t="s">
        <v>69</v>
      </c>
      <c r="B29" s="139" t="s">
        <v>7</v>
      </c>
      <c r="C29" s="41">
        <v>9218052</v>
      </c>
      <c r="D29" s="48">
        <v>0.050464638241301</v>
      </c>
      <c r="E29" s="21"/>
      <c r="G29" s="143" t="s">
        <v>69</v>
      </c>
      <c r="H29" s="174" t="s">
        <v>7</v>
      </c>
      <c r="I29" s="175" t="e">
        <f t="shared" si="2"/>
        <v>#REF!</v>
      </c>
      <c r="J29" s="134" t="e">
        <f t="shared" si="0"/>
        <v>#REF!</v>
      </c>
    </row>
    <row r="30" spans="1:10" s="168" customFormat="1" ht="16.5" thickBot="1">
      <c r="A30" s="127" t="s">
        <v>78</v>
      </c>
      <c r="B30" s="165"/>
      <c r="C30" s="166">
        <f>SUM(C31)</f>
        <v>27274</v>
      </c>
      <c r="D30" s="39"/>
      <c r="E30" s="167"/>
      <c r="G30" s="169" t="s">
        <v>78</v>
      </c>
      <c r="H30" s="170"/>
      <c r="I30" s="171" t="e">
        <f>SUM(I31)</f>
        <v>#REF!</v>
      </c>
      <c r="J30" s="131" t="e">
        <f t="shared" si="0"/>
        <v>#REF!</v>
      </c>
    </row>
    <row r="31" spans="1:10" s="31" customFormat="1" ht="16.5" thickBot="1">
      <c r="A31" s="145" t="s">
        <v>78</v>
      </c>
      <c r="B31" s="139" t="s">
        <v>26</v>
      </c>
      <c r="C31" s="41">
        <v>27274</v>
      </c>
      <c r="D31" s="48">
        <v>-0.315016199110933</v>
      </c>
      <c r="E31" s="21"/>
      <c r="G31" s="143" t="s">
        <v>78</v>
      </c>
      <c r="H31" s="174" t="s">
        <v>26</v>
      </c>
      <c r="I31" s="175" t="e">
        <f>LOOKUP(H31,MERAPTOS,MERTOTCOM)</f>
        <v>#REF!</v>
      </c>
      <c r="J31" s="134" t="e">
        <f t="shared" si="0"/>
        <v>#REF!</v>
      </c>
    </row>
    <row r="32" spans="1:10" s="168" customFormat="1" ht="16.5" thickBot="1">
      <c r="A32" s="127" t="s">
        <v>76</v>
      </c>
      <c r="B32" s="165"/>
      <c r="C32" s="166">
        <f>SUM(C33:C35)</f>
        <v>678750</v>
      </c>
      <c r="D32" s="39"/>
      <c r="E32" s="167"/>
      <c r="G32" s="169" t="s">
        <v>76</v>
      </c>
      <c r="H32" s="170"/>
      <c r="I32" s="171" t="e">
        <f>SUM(I33:I35)</f>
        <v>#REF!</v>
      </c>
      <c r="J32" s="131" t="e">
        <f t="shared" si="0"/>
        <v>#REF!</v>
      </c>
    </row>
    <row r="33" spans="1:10" s="31" customFormat="1" ht="16.5" thickBot="1">
      <c r="A33" s="145" t="s">
        <v>76</v>
      </c>
      <c r="B33" s="139" t="s">
        <v>31</v>
      </c>
      <c r="C33" s="41">
        <v>33</v>
      </c>
      <c r="D33" s="50">
        <v>2.66666666666667</v>
      </c>
      <c r="E33" s="21"/>
      <c r="G33" s="143" t="s">
        <v>76</v>
      </c>
      <c r="H33" s="174" t="s">
        <v>31</v>
      </c>
      <c r="I33" s="175" t="e">
        <f>LOOKUP(H33,MERAPTOS,MERTOTCOM)</f>
        <v>#REF!</v>
      </c>
      <c r="J33" s="134" t="e">
        <f t="shared" si="0"/>
        <v>#REF!</v>
      </c>
    </row>
    <row r="34" spans="1:10" s="31" customFormat="1" ht="16.5" thickBot="1">
      <c r="A34" s="145" t="s">
        <v>76</v>
      </c>
      <c r="B34" s="139" t="s">
        <v>103</v>
      </c>
      <c r="C34" s="41">
        <v>500</v>
      </c>
      <c r="D34" s="48" t="s">
        <v>87</v>
      </c>
      <c r="E34" s="21"/>
      <c r="G34" s="143" t="s">
        <v>76</v>
      </c>
      <c r="H34" s="174" t="s">
        <v>35</v>
      </c>
      <c r="I34" s="175" t="e">
        <f>LOOKUP(H34,MERAPTOS,MERTOTCOM)</f>
        <v>#REF!</v>
      </c>
      <c r="J34" s="134" t="e">
        <f t="shared" si="0"/>
        <v>#REF!</v>
      </c>
    </row>
    <row r="35" spans="1:10" s="31" customFormat="1" ht="16.5" thickBot="1">
      <c r="A35" s="145" t="s">
        <v>76</v>
      </c>
      <c r="B35" s="139" t="s">
        <v>104</v>
      </c>
      <c r="C35" s="51">
        <v>678217</v>
      </c>
      <c r="D35" s="50">
        <v>2.25282372746414</v>
      </c>
      <c r="E35" s="21"/>
      <c r="G35" s="143" t="s">
        <v>76</v>
      </c>
      <c r="H35" s="174" t="s">
        <v>37</v>
      </c>
      <c r="I35" s="175" t="e">
        <f>LOOKUP(H35,MERAPTOS,MERTOTCOM)</f>
        <v>#REF!</v>
      </c>
      <c r="J35" s="134" t="e">
        <f t="shared" si="0"/>
        <v>#REF!</v>
      </c>
    </row>
    <row r="36" spans="1:10" s="168" customFormat="1" ht="16.5" thickBot="1">
      <c r="A36" s="127" t="s">
        <v>82</v>
      </c>
      <c r="B36" s="165"/>
      <c r="C36" s="166">
        <f>SUM(C37)</f>
        <v>0</v>
      </c>
      <c r="D36" s="39"/>
      <c r="E36" s="167"/>
      <c r="G36" s="169" t="s">
        <v>82</v>
      </c>
      <c r="H36" s="170"/>
      <c r="I36" s="171" t="e">
        <f>SUM(I37)</f>
        <v>#REF!</v>
      </c>
      <c r="J36" s="131" t="e">
        <f t="shared" si="0"/>
        <v>#REF!</v>
      </c>
    </row>
    <row r="37" spans="1:10" s="31" customFormat="1" ht="16.5" thickBot="1">
      <c r="A37" s="65" t="s">
        <v>82</v>
      </c>
      <c r="B37" s="139" t="s">
        <v>58</v>
      </c>
      <c r="C37" s="41">
        <v>0</v>
      </c>
      <c r="D37" s="48" t="s">
        <v>87</v>
      </c>
      <c r="E37" s="21"/>
      <c r="G37" s="143" t="s">
        <v>82</v>
      </c>
      <c r="H37" s="174" t="s">
        <v>58</v>
      </c>
      <c r="I37" s="175" t="e">
        <f>LOOKUP(H37,MERAPTOS,MERTOTCOM)</f>
        <v>#REF!</v>
      </c>
      <c r="J37" s="134" t="e">
        <f t="shared" si="0"/>
        <v>#REF!</v>
      </c>
    </row>
    <row r="38" spans="1:10" s="168" customFormat="1" ht="16.5" thickBot="1">
      <c r="A38" s="127" t="s">
        <v>68</v>
      </c>
      <c r="B38" s="165"/>
      <c r="C38" s="166">
        <f>SUM(C39:C42)</f>
        <v>85139166</v>
      </c>
      <c r="D38" s="39"/>
      <c r="E38" s="167"/>
      <c r="G38" s="169" t="s">
        <v>68</v>
      </c>
      <c r="H38" s="170"/>
      <c r="I38" s="171" t="e">
        <f>SUM(I39:I42)</f>
        <v>#REF!</v>
      </c>
      <c r="J38" s="131" t="e">
        <f t="shared" si="0"/>
        <v>#REF!</v>
      </c>
    </row>
    <row r="39" spans="1:10" s="31" customFormat="1" ht="16.5" thickBot="1">
      <c r="A39" s="65" t="s">
        <v>68</v>
      </c>
      <c r="B39" s="139" t="s">
        <v>2</v>
      </c>
      <c r="C39" s="41">
        <v>84984845</v>
      </c>
      <c r="D39" s="48">
        <v>0.212030042997231</v>
      </c>
      <c r="E39" s="21"/>
      <c r="G39" s="181" t="s">
        <v>68</v>
      </c>
      <c r="H39" s="174" t="s">
        <v>2</v>
      </c>
      <c r="I39" s="175" t="e">
        <f>LOOKUP(H39,MERAPTOS,MERTOTCOM)</f>
        <v>#REF!</v>
      </c>
      <c r="J39" s="134" t="e">
        <f t="shared" si="0"/>
        <v>#REF!</v>
      </c>
    </row>
    <row r="40" spans="1:10" s="31" customFormat="1" ht="16.5" thickBot="1">
      <c r="A40" s="65" t="s">
        <v>68</v>
      </c>
      <c r="B40" s="139" t="s">
        <v>21</v>
      </c>
      <c r="C40" s="41">
        <v>142973</v>
      </c>
      <c r="D40" s="48">
        <v>-0.5068995368119</v>
      </c>
      <c r="E40" s="21"/>
      <c r="G40" s="143" t="s">
        <v>68</v>
      </c>
      <c r="H40" s="174" t="s">
        <v>21</v>
      </c>
      <c r="I40" s="175" t="e">
        <f>LOOKUP(H40,MERAPTOS,MERTOTCOM)</f>
        <v>#REF!</v>
      </c>
      <c r="J40" s="134" t="e">
        <f aca="true" t="shared" si="3" ref="J40:J71">I40/C40-1</f>
        <v>#REF!</v>
      </c>
    </row>
    <row r="41" spans="1:10" s="31" customFormat="1" ht="16.5" thickBot="1">
      <c r="A41" s="136" t="s">
        <v>68</v>
      </c>
      <c r="B41" s="139" t="s">
        <v>101</v>
      </c>
      <c r="C41" s="41">
        <v>11348</v>
      </c>
      <c r="D41" s="48">
        <v>1.6986920332937</v>
      </c>
      <c r="E41" s="21"/>
      <c r="G41" s="143" t="s">
        <v>68</v>
      </c>
      <c r="H41" s="174" t="s">
        <v>25</v>
      </c>
      <c r="I41" s="175" t="e">
        <f>LOOKUP(H41,MERAPTOS,MERTOTCOM)</f>
        <v>#REF!</v>
      </c>
      <c r="J41" s="134" t="e">
        <f t="shared" si="3"/>
        <v>#REF!</v>
      </c>
    </row>
    <row r="42" spans="1:10" s="31" customFormat="1" ht="16.5" thickBot="1">
      <c r="A42" s="136" t="s">
        <v>68</v>
      </c>
      <c r="B42" s="139" t="s">
        <v>102</v>
      </c>
      <c r="C42" s="51" t="s">
        <v>87</v>
      </c>
      <c r="D42" s="50" t="s">
        <v>87</v>
      </c>
      <c r="E42" s="21"/>
      <c r="G42" s="143" t="s">
        <v>68</v>
      </c>
      <c r="H42" s="174" t="s">
        <v>34</v>
      </c>
      <c r="I42" s="175" t="e">
        <f>LOOKUP(H42,MERAPTOS,MERTOTCOM)</f>
        <v>#REF!</v>
      </c>
      <c r="J42" s="134" t="e">
        <f t="shared" si="3"/>
        <v>#REF!</v>
      </c>
    </row>
    <row r="43" spans="1:10" s="168" customFormat="1" ht="16.5" thickBot="1">
      <c r="A43" s="127" t="s">
        <v>85</v>
      </c>
      <c r="B43" s="165"/>
      <c r="C43" s="166">
        <f>SUM(C44)</f>
        <v>8148</v>
      </c>
      <c r="D43" s="39"/>
      <c r="E43" s="167"/>
      <c r="G43" s="169" t="s">
        <v>85</v>
      </c>
      <c r="H43" s="170"/>
      <c r="I43" s="171" t="e">
        <f>SUM(I44)</f>
        <v>#REF!</v>
      </c>
      <c r="J43" s="131" t="e">
        <f t="shared" si="3"/>
        <v>#REF!</v>
      </c>
    </row>
    <row r="44" spans="1:10" s="31" customFormat="1" ht="16.5" thickBot="1">
      <c r="A44" s="132" t="s">
        <v>85</v>
      </c>
      <c r="B44" s="139" t="s">
        <v>92</v>
      </c>
      <c r="C44" s="41">
        <v>8148</v>
      </c>
      <c r="D44" s="48" t="s">
        <v>87</v>
      </c>
      <c r="E44" s="21"/>
      <c r="G44" s="143" t="s">
        <v>85</v>
      </c>
      <c r="H44" s="174" t="s">
        <v>59</v>
      </c>
      <c r="I44" s="175" t="e">
        <f>LOOKUP(H44,MERAPTOS,MERTOTCOM)</f>
        <v>#REF!</v>
      </c>
      <c r="J44" s="134" t="e">
        <f t="shared" si="3"/>
        <v>#REF!</v>
      </c>
    </row>
    <row r="45" spans="1:10" s="168" customFormat="1" ht="16.5" thickBot="1">
      <c r="A45" s="127" t="s">
        <v>79</v>
      </c>
      <c r="B45" s="165"/>
      <c r="C45" s="166">
        <f>SUM(C46)</f>
        <v>0</v>
      </c>
      <c r="D45" s="39"/>
      <c r="E45" s="167"/>
      <c r="G45" s="169" t="s">
        <v>79</v>
      </c>
      <c r="H45" s="170"/>
      <c r="I45" s="171" t="e">
        <f>SUM(I46)</f>
        <v>#REF!</v>
      </c>
      <c r="J45" s="131" t="e">
        <f t="shared" si="3"/>
        <v>#REF!</v>
      </c>
    </row>
    <row r="46" spans="1:10" s="31" customFormat="1" ht="16.5" thickBot="1">
      <c r="A46" s="132" t="s">
        <v>79</v>
      </c>
      <c r="B46" s="139" t="s">
        <v>91</v>
      </c>
      <c r="C46" s="41">
        <v>0</v>
      </c>
      <c r="D46" s="48">
        <v>-1</v>
      </c>
      <c r="E46" s="21"/>
      <c r="G46" s="143" t="s">
        <v>79</v>
      </c>
      <c r="H46" s="174" t="s">
        <v>29</v>
      </c>
      <c r="I46" s="175" t="e">
        <f>LOOKUP(H46,MERAPTOS,MERTOTCOM)</f>
        <v>#REF!</v>
      </c>
      <c r="J46" s="134" t="e">
        <f t="shared" si="3"/>
        <v>#REF!</v>
      </c>
    </row>
    <row r="47" spans="1:10" s="168" customFormat="1" ht="16.5" thickBot="1">
      <c r="A47" s="127" t="s">
        <v>84</v>
      </c>
      <c r="B47" s="165"/>
      <c r="C47" s="166">
        <f>SUM(C48:C50)</f>
        <v>6507526</v>
      </c>
      <c r="D47" s="39"/>
      <c r="E47" s="167"/>
      <c r="G47" s="169" t="s">
        <v>84</v>
      </c>
      <c r="H47" s="170"/>
      <c r="I47" s="171" t="e">
        <f>SUM(I48:I50)</f>
        <v>#REF!</v>
      </c>
      <c r="J47" s="131" t="e">
        <f t="shared" si="3"/>
        <v>#REF!</v>
      </c>
    </row>
    <row r="48" spans="1:10" s="31" customFormat="1" ht="16.5" thickBot="1">
      <c r="A48" s="132" t="s">
        <v>84</v>
      </c>
      <c r="B48" s="139" t="s">
        <v>18</v>
      </c>
      <c r="C48" s="41">
        <v>539184</v>
      </c>
      <c r="D48" s="48">
        <v>-0.0050927771135025</v>
      </c>
      <c r="E48" s="21"/>
      <c r="G48" s="143" t="s">
        <v>84</v>
      </c>
      <c r="H48" s="174" t="s">
        <v>18</v>
      </c>
      <c r="I48" s="175" t="e">
        <f>LOOKUP(H48,MERAPTOS,MERTOTCOM)</f>
        <v>#REF!</v>
      </c>
      <c r="J48" s="134" t="e">
        <f t="shared" si="3"/>
        <v>#REF!</v>
      </c>
    </row>
    <row r="49" spans="1:10" s="31" customFormat="1" ht="16.5" thickBot="1">
      <c r="A49" s="137" t="s">
        <v>84</v>
      </c>
      <c r="B49" s="139" t="s">
        <v>14</v>
      </c>
      <c r="C49" s="41">
        <v>4938613</v>
      </c>
      <c r="D49" s="48">
        <v>-0.0714386439647995</v>
      </c>
      <c r="E49" s="21"/>
      <c r="G49" s="143" t="s">
        <v>84</v>
      </c>
      <c r="H49" s="174" t="s">
        <v>14</v>
      </c>
      <c r="I49" s="175" t="e">
        <f>LOOKUP(H49,MERAPTOS,MERTOTCOM)</f>
        <v>#REF!</v>
      </c>
      <c r="J49" s="134" t="e">
        <f t="shared" si="3"/>
        <v>#REF!</v>
      </c>
    </row>
    <row r="50" spans="1:10" s="31" customFormat="1" ht="16.5" thickBot="1">
      <c r="A50" s="136" t="s">
        <v>84</v>
      </c>
      <c r="B50" s="139" t="s">
        <v>27</v>
      </c>
      <c r="C50" s="41">
        <v>1029729</v>
      </c>
      <c r="D50" s="48">
        <v>-0.0922755236877064</v>
      </c>
      <c r="E50" s="21"/>
      <c r="G50" s="143" t="s">
        <v>84</v>
      </c>
      <c r="H50" s="174" t="s">
        <v>27</v>
      </c>
      <c r="I50" s="175" t="e">
        <f>LOOKUP(H50,MERAPTOS,MERTOTCOM)</f>
        <v>#REF!</v>
      </c>
      <c r="J50" s="144" t="e">
        <f t="shared" si="3"/>
        <v>#REF!</v>
      </c>
    </row>
    <row r="51" spans="1:10" s="168" customFormat="1" ht="16.5" thickBot="1">
      <c r="A51" s="127" t="s">
        <v>81</v>
      </c>
      <c r="B51" s="165"/>
      <c r="C51" s="166">
        <f>SUM(C52)</f>
        <v>8</v>
      </c>
      <c r="D51" s="39"/>
      <c r="E51" s="167"/>
      <c r="G51" s="169" t="s">
        <v>81</v>
      </c>
      <c r="H51" s="170"/>
      <c r="I51" s="171" t="e">
        <f>SUM(I52)</f>
        <v>#REF!</v>
      </c>
      <c r="J51" s="131" t="e">
        <f t="shared" si="3"/>
        <v>#REF!</v>
      </c>
    </row>
    <row r="52" spans="1:10" s="31" customFormat="1" ht="16.5" thickBot="1">
      <c r="A52" s="136" t="s">
        <v>81</v>
      </c>
      <c r="B52" s="139" t="s">
        <v>54</v>
      </c>
      <c r="C52" s="41">
        <v>8</v>
      </c>
      <c r="D52" s="50">
        <v>-0.932203389830508</v>
      </c>
      <c r="E52" s="21"/>
      <c r="G52" s="143" t="s">
        <v>81</v>
      </c>
      <c r="H52" s="174" t="s">
        <v>54</v>
      </c>
      <c r="I52" s="175" t="e">
        <f>LOOKUP(H52,MERAPTOS,MERTOTCOM)</f>
        <v>#REF!</v>
      </c>
      <c r="J52" s="134" t="e">
        <f t="shared" si="3"/>
        <v>#REF!</v>
      </c>
    </row>
    <row r="53" spans="1:10" s="168" customFormat="1" ht="16.5" thickBot="1">
      <c r="A53" s="127" t="s">
        <v>83</v>
      </c>
      <c r="B53" s="165"/>
      <c r="C53" s="166">
        <f>SUM(C54:C56)</f>
        <v>341176545</v>
      </c>
      <c r="D53" s="39"/>
      <c r="E53" s="167"/>
      <c r="G53" s="169" t="s">
        <v>83</v>
      </c>
      <c r="H53" s="170"/>
      <c r="I53" s="171" t="e">
        <f>SUM(I54:I56)</f>
        <v>#REF!</v>
      </c>
      <c r="J53" s="131" t="e">
        <f t="shared" si="3"/>
        <v>#REF!</v>
      </c>
    </row>
    <row r="54" spans="1:10" s="31" customFormat="1" ht="16.5" thickBot="1">
      <c r="A54" s="132" t="s">
        <v>83</v>
      </c>
      <c r="B54" s="142" t="s">
        <v>55</v>
      </c>
      <c r="C54" s="41">
        <v>341176527</v>
      </c>
      <c r="D54" s="48">
        <v>0.11122978108671</v>
      </c>
      <c r="E54" s="21"/>
      <c r="G54" s="143" t="s">
        <v>83</v>
      </c>
      <c r="H54" s="180" t="s">
        <v>4</v>
      </c>
      <c r="I54" s="175" t="e">
        <f>LOOKUP(H54,MERAPTOS,MERTOTCOM)</f>
        <v>#REF!</v>
      </c>
      <c r="J54" s="134" t="e">
        <f t="shared" si="3"/>
        <v>#REF!</v>
      </c>
    </row>
    <row r="55" spans="1:10" s="31" customFormat="1" ht="16.5" thickBot="1">
      <c r="A55" s="136" t="s">
        <v>83</v>
      </c>
      <c r="B55" s="139" t="s">
        <v>60</v>
      </c>
      <c r="C55" s="51">
        <v>0</v>
      </c>
      <c r="D55" s="50" t="s">
        <v>87</v>
      </c>
      <c r="E55" s="21"/>
      <c r="G55" s="143" t="s">
        <v>83</v>
      </c>
      <c r="H55" s="174" t="s">
        <v>60</v>
      </c>
      <c r="I55" s="175" t="e">
        <f>LOOKUP(H55,MERAPTOS,MERTOTCOM)</f>
        <v>#REF!</v>
      </c>
      <c r="J55" s="134" t="e">
        <f t="shared" si="3"/>
        <v>#REF!</v>
      </c>
    </row>
    <row r="56" spans="1:10" s="31" customFormat="1" ht="16.5" thickBot="1">
      <c r="A56" s="136" t="s">
        <v>83</v>
      </c>
      <c r="B56" s="139" t="s">
        <v>51</v>
      </c>
      <c r="C56" s="41">
        <v>18</v>
      </c>
      <c r="D56" s="48">
        <v>-0.984140969162996</v>
      </c>
      <c r="E56" s="21"/>
      <c r="G56" s="143" t="s">
        <v>83</v>
      </c>
      <c r="H56" s="174" t="s">
        <v>51</v>
      </c>
      <c r="I56" s="175" t="e">
        <f>LOOKUP(H56,MERAPTOS,MERTOTCOM)</f>
        <v>#REF!</v>
      </c>
      <c r="J56" s="134" t="e">
        <f t="shared" si="3"/>
        <v>#REF!</v>
      </c>
    </row>
    <row r="57" spans="1:10" s="168" customFormat="1" ht="16.5" thickBot="1">
      <c r="A57" s="127" t="s">
        <v>32</v>
      </c>
      <c r="B57" s="165"/>
      <c r="C57" s="166">
        <f>SUM(C58)</f>
        <v>387392</v>
      </c>
      <c r="D57" s="39"/>
      <c r="E57" s="167"/>
      <c r="G57" s="169" t="s">
        <v>32</v>
      </c>
      <c r="H57" s="170"/>
      <c r="I57" s="171" t="e">
        <f>SUM(I58)</f>
        <v>#REF!</v>
      </c>
      <c r="J57" s="131" t="e">
        <f t="shared" si="3"/>
        <v>#REF!</v>
      </c>
    </row>
    <row r="58" spans="1:10" s="31" customFormat="1" ht="16.5" thickBot="1">
      <c r="A58" s="136" t="s">
        <v>32</v>
      </c>
      <c r="B58" s="139" t="s">
        <v>100</v>
      </c>
      <c r="C58" s="51">
        <v>387392</v>
      </c>
      <c r="D58" s="50">
        <v>-0.191761387344984</v>
      </c>
      <c r="E58" s="21"/>
      <c r="G58" s="143" t="s">
        <v>32</v>
      </c>
      <c r="H58" s="174" t="s">
        <v>32</v>
      </c>
      <c r="I58" s="175" t="e">
        <f>LOOKUP(H58,MERAPTOS,MERTOTCOM)</f>
        <v>#REF!</v>
      </c>
      <c r="J58" s="134" t="e">
        <f t="shared" si="3"/>
        <v>#REF!</v>
      </c>
    </row>
    <row r="59" spans="1:10" s="168" customFormat="1" ht="16.5" thickBot="1">
      <c r="A59" s="127" t="s">
        <v>75</v>
      </c>
      <c r="B59" s="165"/>
      <c r="C59" s="166">
        <f>SUM(C60)</f>
        <v>119427</v>
      </c>
      <c r="D59" s="39"/>
      <c r="E59" s="167"/>
      <c r="G59" s="169" t="s">
        <v>75</v>
      </c>
      <c r="H59" s="170"/>
      <c r="I59" s="171" t="e">
        <f>SUM(I60)</f>
        <v>#REF!</v>
      </c>
      <c r="J59" s="131" t="e">
        <f t="shared" si="3"/>
        <v>#REF!</v>
      </c>
    </row>
    <row r="60" spans="1:10" s="31" customFormat="1" ht="16.5" thickBot="1">
      <c r="A60" s="136" t="s">
        <v>75</v>
      </c>
      <c r="B60" s="139" t="s">
        <v>33</v>
      </c>
      <c r="C60" s="51">
        <v>119427</v>
      </c>
      <c r="D60" s="50">
        <v>-0.358870707981705</v>
      </c>
      <c r="E60" s="21"/>
      <c r="G60" s="143" t="s">
        <v>75</v>
      </c>
      <c r="H60" s="174" t="s">
        <v>33</v>
      </c>
      <c r="I60" s="175" t="e">
        <f>LOOKUP(H60,MERAPTOS,MERTOTCOM)</f>
        <v>#REF!</v>
      </c>
      <c r="J60" s="134" t="e">
        <f t="shared" si="3"/>
        <v>#REF!</v>
      </c>
    </row>
    <row r="61" spans="1:10" s="168" customFormat="1" ht="16.5" thickBot="1">
      <c r="A61" s="127" t="s">
        <v>73</v>
      </c>
      <c r="B61" s="165"/>
      <c r="C61" s="166">
        <f>SUM(C62:C64)</f>
        <v>48161431</v>
      </c>
      <c r="D61" s="39"/>
      <c r="E61" s="167"/>
      <c r="G61" s="169" t="s">
        <v>73</v>
      </c>
      <c r="H61" s="170"/>
      <c r="I61" s="171" t="e">
        <f>SUM(I62:I64)</f>
        <v>#REF!</v>
      </c>
      <c r="J61" s="131" t="e">
        <f t="shared" si="3"/>
        <v>#REF!</v>
      </c>
    </row>
    <row r="62" spans="1:10" s="31" customFormat="1" ht="16.5" thickBot="1">
      <c r="A62" s="137" t="s">
        <v>73</v>
      </c>
      <c r="B62" s="139" t="s">
        <v>9</v>
      </c>
      <c r="C62" s="41">
        <v>4152815</v>
      </c>
      <c r="D62" s="48">
        <v>0.0889490478679064</v>
      </c>
      <c r="E62" s="21"/>
      <c r="G62" s="143" t="s">
        <v>73</v>
      </c>
      <c r="H62" s="174" t="s">
        <v>9</v>
      </c>
      <c r="I62" s="175" t="e">
        <f>LOOKUP(H62,MERAPTOS,MERTOTCOM)</f>
        <v>#REF!</v>
      </c>
      <c r="J62" s="134" t="e">
        <f t="shared" si="3"/>
        <v>#REF!</v>
      </c>
    </row>
    <row r="63" spans="1:10" s="31" customFormat="1" ht="16.5" thickBot="1">
      <c r="A63" s="136" t="s">
        <v>73</v>
      </c>
      <c r="B63" s="139" t="s">
        <v>36</v>
      </c>
      <c r="C63" s="51">
        <v>325183</v>
      </c>
      <c r="D63" s="50">
        <v>2.36781763950454</v>
      </c>
      <c r="E63" s="21"/>
      <c r="G63" s="143" t="s">
        <v>73</v>
      </c>
      <c r="H63" s="174" t="s">
        <v>36</v>
      </c>
      <c r="I63" s="175" t="e">
        <f>LOOKUP(H63,MERAPTOS,MERTOTCOM)</f>
        <v>#REF!</v>
      </c>
      <c r="J63" s="134" t="e">
        <f t="shared" si="3"/>
        <v>#REF!</v>
      </c>
    </row>
    <row r="64" spans="1:10" s="31" customFormat="1" ht="16.5" thickBot="1">
      <c r="A64" s="136" t="s">
        <v>73</v>
      </c>
      <c r="B64" s="139" t="s">
        <v>38</v>
      </c>
      <c r="C64" s="51">
        <v>43683433</v>
      </c>
      <c r="D64" s="50">
        <v>0.0878470290513016</v>
      </c>
      <c r="E64" s="21"/>
      <c r="G64" s="143" t="s">
        <v>73</v>
      </c>
      <c r="H64" s="174" t="s">
        <v>38</v>
      </c>
      <c r="I64" s="175" t="e">
        <f>LOOKUP(H64,MERAPTOS,MERTOTCOM)</f>
        <v>#REF!</v>
      </c>
      <c r="J64" s="141" t="e">
        <f t="shared" si="3"/>
        <v>#REF!</v>
      </c>
    </row>
    <row r="65" spans="1:10" s="168" customFormat="1" ht="16.5" thickBot="1">
      <c r="A65" s="127" t="s">
        <v>80</v>
      </c>
      <c r="B65" s="165"/>
      <c r="C65" s="166">
        <f>SUM(C66)</f>
        <v>420256</v>
      </c>
      <c r="D65" s="39"/>
      <c r="E65" s="167"/>
      <c r="G65" s="169" t="s">
        <v>86</v>
      </c>
      <c r="H65" s="170"/>
      <c r="I65" s="171" t="e">
        <f>SUM(I66)</f>
        <v>#REF!</v>
      </c>
      <c r="J65" s="131" t="e">
        <f t="shared" si="3"/>
        <v>#REF!</v>
      </c>
    </row>
    <row r="66" spans="1:10" s="31" customFormat="1" ht="16.5" thickBot="1">
      <c r="A66" s="132" t="s">
        <v>80</v>
      </c>
      <c r="B66" s="139" t="s">
        <v>90</v>
      </c>
      <c r="C66" s="41">
        <v>420256</v>
      </c>
      <c r="D66" s="50">
        <v>-0.132492914513842</v>
      </c>
      <c r="E66" s="21"/>
      <c r="G66" s="143" t="s">
        <v>86</v>
      </c>
      <c r="H66" s="174" t="s">
        <v>20</v>
      </c>
      <c r="I66" s="175" t="e">
        <f>LOOKUP(H66,MERAPTOS,MERTOTCOM)</f>
        <v>#REF!</v>
      </c>
      <c r="J66" s="134" t="e">
        <f t="shared" si="3"/>
        <v>#REF!</v>
      </c>
    </row>
    <row r="67" spans="1:10" s="168" customFormat="1" ht="16.5" thickBot="1">
      <c r="A67" s="127" t="s">
        <v>74</v>
      </c>
      <c r="B67" s="165"/>
      <c r="C67" s="166">
        <f>SUM(C68)</f>
        <v>19101</v>
      </c>
      <c r="D67" s="39"/>
      <c r="E67" s="167"/>
      <c r="G67" s="169" t="s">
        <v>74</v>
      </c>
      <c r="H67" s="170"/>
      <c r="I67" s="171" t="e">
        <f>SUM(I68)</f>
        <v>#REF!</v>
      </c>
      <c r="J67" s="131" t="e">
        <f t="shared" si="3"/>
        <v>#REF!</v>
      </c>
    </row>
    <row r="68" spans="1:10" s="31" customFormat="1" ht="16.5" thickBot="1">
      <c r="A68" s="136" t="s">
        <v>74</v>
      </c>
      <c r="B68" s="139" t="s">
        <v>52</v>
      </c>
      <c r="C68" s="41">
        <v>19101</v>
      </c>
      <c r="D68" s="50">
        <v>-0.743410977673894</v>
      </c>
      <c r="E68" s="21"/>
      <c r="G68" s="143" t="s">
        <v>74</v>
      </c>
      <c r="H68" s="174" t="s">
        <v>52</v>
      </c>
      <c r="I68" s="175" t="e">
        <f>LOOKUP(H68,MERAPTOS,MERTOTCOM)</f>
        <v>#REF!</v>
      </c>
      <c r="J68" s="134" t="e">
        <f t="shared" si="3"/>
        <v>#REF!</v>
      </c>
    </row>
    <row r="69" spans="1:10" s="168" customFormat="1" ht="16.5" thickBot="1">
      <c r="A69" s="127" t="s">
        <v>71</v>
      </c>
      <c r="B69" s="165"/>
      <c r="C69" s="166">
        <f>SUM(C70:C71)</f>
        <v>18206021</v>
      </c>
      <c r="D69" s="39"/>
      <c r="E69" s="167"/>
      <c r="G69" s="169" t="s">
        <v>71</v>
      </c>
      <c r="H69" s="170"/>
      <c r="I69" s="171" t="e">
        <f>SUM(I70:I71)</f>
        <v>#REF!</v>
      </c>
      <c r="J69" s="131" t="e">
        <f t="shared" si="3"/>
        <v>#REF!</v>
      </c>
    </row>
    <row r="70" spans="1:10" s="31" customFormat="1" ht="16.5" thickBot="1">
      <c r="A70" s="137" t="s">
        <v>71</v>
      </c>
      <c r="B70" s="139" t="s">
        <v>8</v>
      </c>
      <c r="C70" s="41">
        <v>6036750</v>
      </c>
      <c r="D70" s="48">
        <v>0.0323970971971062</v>
      </c>
      <c r="E70" s="21"/>
      <c r="G70" s="143" t="s">
        <v>71</v>
      </c>
      <c r="H70" s="174" t="s">
        <v>8</v>
      </c>
      <c r="I70" s="175" t="e">
        <f>LOOKUP(H70,MERAPTOS,MERTOTCOM)</f>
        <v>#REF!</v>
      </c>
      <c r="J70" s="134" t="e">
        <f t="shared" si="3"/>
        <v>#REF!</v>
      </c>
    </row>
    <row r="71" spans="1:10" s="31" customFormat="1" ht="16.5" thickBot="1">
      <c r="A71" s="132" t="s">
        <v>71</v>
      </c>
      <c r="B71" s="139" t="s">
        <v>17</v>
      </c>
      <c r="C71" s="41">
        <v>12169271</v>
      </c>
      <c r="D71" s="48">
        <v>0.0339520226018289</v>
      </c>
      <c r="E71" s="21"/>
      <c r="G71" s="143" t="s">
        <v>71</v>
      </c>
      <c r="H71" s="174" t="s">
        <v>17</v>
      </c>
      <c r="I71" s="175" t="e">
        <f>LOOKUP(H71,MERAPTOS,MERTOTCOM)</f>
        <v>#REF!</v>
      </c>
      <c r="J71" s="134" t="e">
        <f t="shared" si="3"/>
        <v>#REF!</v>
      </c>
    </row>
    <row r="72" spans="2:10" s="143" customFormat="1" ht="15.75" thickBot="1">
      <c r="B72" s="151"/>
      <c r="C72" s="99"/>
      <c r="D72" s="182"/>
      <c r="E72" s="63"/>
      <c r="G72" s="9"/>
      <c r="H72" s="44"/>
      <c r="I72" s="183"/>
      <c r="J72" s="153"/>
    </row>
    <row r="73" spans="2:10" s="157" customFormat="1" ht="17.25" thickBot="1" thickTop="1">
      <c r="B73" s="43" t="s">
        <v>39</v>
      </c>
      <c r="C73" s="30">
        <v>638120793</v>
      </c>
      <c r="D73" s="184">
        <v>0.0988338708056171</v>
      </c>
      <c r="E73" s="10"/>
      <c r="G73" s="9"/>
      <c r="H73" s="43" t="s">
        <v>39</v>
      </c>
      <c r="I73" s="54" t="e">
        <f>LOOKUP(H73,MERAPTOS,MERTOTCOM)</f>
        <v>#REF!</v>
      </c>
      <c r="J73" s="159"/>
    </row>
    <row r="74" spans="3:10" ht="15.75" thickTop="1">
      <c r="C74" s="5">
        <f>C8+C15+C17+C21+C30+C32+C36+C38+C43+C45+C47+C51+C53+C57+C59+C61+C65+C67+C69</f>
        <v>638120793</v>
      </c>
      <c r="H74" s="47"/>
      <c r="I74" s="185" t="e">
        <f>I8+I15+I17+I21+I30+I32+I36+I38+I43+I45+I47+I51+I53+I57+I59+I61+I65+I67+I69</f>
        <v>#REF!</v>
      </c>
      <c r="J74" s="162" t="e">
        <f>I74/C74-1</f>
        <v>#REF!</v>
      </c>
    </row>
  </sheetData>
  <mergeCells count="3">
    <mergeCell ref="C4:E4"/>
    <mergeCell ref="C6:D6"/>
    <mergeCell ref="C5:E5"/>
  </mergeCells>
  <printOptions/>
  <pageMargins left="0.75" right="0.15748031496062992" top="1" bottom="1" header="0" footer="0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Iñaki Ascacibar</dc:creator>
  <cp:keywords/>
  <dc:description/>
  <cp:lastModifiedBy>mterrados</cp:lastModifiedBy>
  <cp:lastPrinted>2006-05-23T07:18:11Z</cp:lastPrinted>
  <dcterms:created xsi:type="dcterms:W3CDTF">1999-08-12T05:51:24Z</dcterms:created>
  <dcterms:modified xsi:type="dcterms:W3CDTF">2008-04-29T08:30:45Z</dcterms:modified>
  <cp:category/>
  <cp:version/>
  <cp:contentType/>
  <cp:contentStatus/>
</cp:coreProperties>
</file>